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ad me" sheetId="1" state="visible" r:id="rId1"/>
    <sheet name="Dashboard" sheetId="2" state="visible" r:id="rId2"/>
    <sheet name="Settings" sheetId="3" state="visible" r:id="rId3"/>
    <sheet name="Purchases" sheetId="4" state="visible" r:id="rId4"/>
    <sheet name="Stock" sheetId="5" state="visible" r:id="rId5"/>
    <sheet name="Sales" sheetId="6" state="visible" r:id="rId6"/>
  </sheets>
  <definedNames>
    <definedName name="TauxCotisations">'Settings'!$B$2</definedName>
    <definedName name="TauxCFP">'Settings'!$B$3</definedName>
    <definedName name="TauxVFL">'Settings'!$B$4</definedName>
    <definedName name="VFLActif">'Settings'!$B$5</definedName>
    <definedName name="TauxTotal">'Settings'!$B$6</definedName>
    <definedName name="Annee">'Settings'!$B$7</definedName>
    <definedName name="ObjectifMois">'Settings'!$B$8</definedName>
    <definedName name="EmballageDefaut">'Settings'!$B$9</definedName>
    <definedName name="JoursDormant">'Settings'!$B$10</definedName>
    <definedName name="Dac7Ventes">'Settings'!$B$11</definedName>
    <definedName name="Dac7Montant">'Settings'!$B$12</definedName>
    <definedName name="MoisAffiche">'Dashboard'!$C$3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%"/>
    <numFmt numFmtId="165" formatCode="#,##0 &quot;€&quot;"/>
    <numFmt numFmtId="166" formatCode="#,##0.00 &quot;€&quot;"/>
    <numFmt numFmtId="167" formatCode="dd/mm/yyyy"/>
    <numFmt numFmtId="168" formatCode="mmmm yyyy"/>
    <numFmt numFmtId="169" formatCode="yyyy-mm-dd"/>
    <numFmt numFmtId="170" formatCode="mmm yyyy"/>
  </numFmts>
  <fonts count="12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10"/>
    </font>
    <font>
      <name val="Calibri"/>
      <b val="1"/>
      <color rgb="001F2937"/>
      <sz val="12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1F2937"/>
      <sz val="10"/>
    </font>
    <font>
      <name val="Calibri"/>
      <i val="1"/>
      <color rgb="006B7280"/>
      <sz val="9"/>
    </font>
    <font>
      <name val="Calibri"/>
      <b val="1"/>
      <sz val="11"/>
    </font>
    <font>
      <name val="Calibri"/>
      <b val="1"/>
      <color rgb="002BB9A2"/>
      <sz val="20"/>
    </font>
    <font>
      <name val="Calibri"/>
      <b val="1"/>
      <color rgb="001F2937"/>
      <sz val="14"/>
    </font>
    <font>
      <b val="1"/>
    </font>
  </fonts>
  <fills count="6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E6F7F4"/>
      </patternFill>
    </fill>
    <fill>
      <patternFill patternType="solid">
        <fgColor rgb="00F9FAFB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168" fontId="8" fillId="3" borderId="0" pivotButton="0" quotePrefix="0" xfId="0"/>
    <xf numFmtId="0" fontId="3" fillId="0" borderId="1" pivotButton="0" quotePrefix="0" xfId="0"/>
    <xf numFmtId="0" fontId="0" fillId="0" borderId="1" pivotButton="0" quotePrefix="0" xfId="0"/>
    <xf numFmtId="166" fontId="9" fillId="0" borderId="0" applyAlignment="1" pivotButton="0" quotePrefix="0" xfId="0">
      <alignment horizontal="right"/>
    </xf>
    <xf numFmtId="0" fontId="5" fillId="2" borderId="0" applyAlignment="1" pivotButton="0" quotePrefix="0" xfId="0">
      <alignment vertical="center" wrapText="1"/>
    </xf>
    <xf numFmtId="1" fontId="10" fillId="0" borderId="0" applyAlignment="1" pivotButton="0" quotePrefix="0" xfId="0">
      <alignment horizontal="right"/>
    </xf>
    <xf numFmtId="170" fontId="4" fillId="0" borderId="0" pivotButton="0" quotePrefix="0" xfId="0"/>
    <xf numFmtId="165" fontId="4" fillId="0" borderId="0" pivotButton="0" quotePrefix="0" xfId="0"/>
    <xf numFmtId="1" fontId="4" fillId="0" borderId="0" pivotButton="0" quotePrefix="0" xfId="0"/>
    <xf numFmtId="166" fontId="10" fillId="0" borderId="0" applyAlignment="1" pivotButton="0" quotePrefix="0" xfId="0">
      <alignment horizontal="right"/>
    </xf>
    <xf numFmtId="170" fontId="4" fillId="5" borderId="0" pivotButton="0" quotePrefix="0" xfId="0"/>
    <xf numFmtId="165" fontId="4" fillId="5" borderId="0" pivotButton="0" quotePrefix="0" xfId="0"/>
    <xf numFmtId="1" fontId="4" fillId="5" borderId="0" pivotButton="0" quotePrefix="0" xfId="0"/>
    <xf numFmtId="9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11" fillId="0" borderId="0" pivotButton="0" quotePrefix="0" xfId="0"/>
    <xf numFmtId="165" fontId="11" fillId="0" borderId="0" pivotButton="0" quotePrefix="0" xfId="0"/>
    <xf numFmtId="1" fontId="11" fillId="0" borderId="0" pivotButton="0" quotePrefix="0" xfId="0"/>
    <xf numFmtId="49" fontId="10" fillId="0" borderId="0" applyAlignment="1" pivotButton="0" quotePrefix="0" xfId="0">
      <alignment horizontal="right"/>
    </xf>
    <xf numFmtId="0" fontId="5" fillId="2" borderId="0" pivotButton="0" quotePrefix="0" xfId="0"/>
    <xf numFmtId="164" fontId="6" fillId="3" borderId="0" pivotButton="0" quotePrefix="0" xfId="0"/>
    <xf numFmtId="0" fontId="7" fillId="0" borderId="0" pivotButton="0" quotePrefix="0" xfId="0"/>
    <xf numFmtId="49" fontId="6" fillId="3" borderId="0" pivotButton="0" quotePrefix="0" xfId="0"/>
    <xf numFmtId="164" fontId="6" fillId="4" borderId="0" pivotButton="0" quotePrefix="0" xfId="0"/>
    <xf numFmtId="1" fontId="6" fillId="3" borderId="0" pivotButton="0" quotePrefix="0" xfId="0"/>
    <xf numFmtId="165" fontId="6" fillId="3" borderId="0" pivotButton="0" quotePrefix="0" xfId="0"/>
    <xf numFmtId="166" fontId="6" fillId="3" borderId="0" pivotButton="0" quotePrefix="0" xfId="0"/>
    <xf numFmtId="167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166" fontId="0" fillId="4" borderId="0" pivotButton="0" quotePrefix="0" xfId="0"/>
    <xf numFmtId="167" fontId="0" fillId="4" borderId="0" pivotButton="0" quotePrefix="0" xfId="0"/>
    <xf numFmtId="0" fontId="0" fillId="4" borderId="0" pivotButton="0" quotePrefix="0" xfId="0"/>
    <xf numFmtId="1" fontId="0" fillId="4" borderId="0" pivotButton="0" quotePrefix="0" xfId="0"/>
    <xf numFmtId="9" fontId="0" fillId="4" borderId="0" pivotButton="0" quotePrefix="0" xfId="0"/>
    <xf numFmtId="168" fontId="0" fillId="4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EF3C7"/>
        </patternFill>
      </fill>
    </dxf>
    <dxf>
      <font>
        <color rgb="006B7280"/>
      </font>
    </dxf>
    <dxf>
      <font>
        <b val="1"/>
        <color rgb="00B91C1C"/>
      </font>
    </dxf>
    <dxf>
      <font>
        <strike val="1"/>
        <color rgb="006B728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Revenue received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'Dashboard'!F6</f>
            </strRef>
          </tx>
          <spPr>
            <a:solidFill>
              <a:srgbClr val="2BB9A2"/>
            </a:solidFill>
            <a:ln>
              <a:solidFill>
                <a:srgbClr val="2BB9A2"/>
              </a:solidFill>
              <a:prstDash val="solid"/>
            </a:ln>
          </spPr>
          <cat>
            <numRef>
              <f>'Dashboard'!$E$7:$E$18</f>
            </numRef>
          </cat>
          <val>
            <numRef>
              <f>'Dashboard'!$F$7:$F$18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Bleam</author>
  </authors>
  <commentList>
    <comment ref="B6" authorId="0" shapeId="0">
      <text>
        <t>Completed sales, dated at Vinted payout.</t>
      </text>
    </comment>
    <comment ref="B11" authorId="0" shapeId="0">
      <text>
        <t>Revenue received × total rate from Settings.</t>
      </text>
    </comment>
    <comment ref="B14" authorId="0" shapeId="0">
      <text>
        <t>Sales to ship or shipped, not paid out yet.</t>
      </text>
    </comment>
  </commentList>
</comments>
</file>

<file path=xl/comments/comment2.xml><?xml version="1.0" encoding="utf-8"?>
<comments xmlns="http://schemas.openxmlformats.org/spreadsheetml/2006/main">
  <authors>
    <author>Bleam</author>
  </authors>
  <commentList>
    <comment ref="A1" authorId="0" shapeId="0">
      <text>
        <t>A short unique reference per purchase: A1, A2, L3… You will reuse it in Stock.</t>
      </text>
    </comment>
    <comment ref="C1" authorId="0" shapeId="0">
      <text>
        <t>Vinted, Wholesaler, Thrift store, Car boot sale, Consignment, Other.</t>
      </text>
    </comment>
    <comment ref="D1" authorId="0" shapeId="0">
      <text>
        <t>What you bought: “Bundle of 30 Lacoste polos”, “Levi's 501 W32”…</t>
      </text>
    </comment>
    <comment ref="F1" authorId="0" shapeId="0">
      <text>
        <t>All included: items + shipping + buyer protection.</t>
      </text>
    </comment>
    <comment ref="G1" authorId="0" shapeId="0">
      <text>
        <t>Computed: total paid ÷ pieces.</t>
      </text>
    </comment>
    <comment ref="H1" authorId="0" shapeId="0">
      <text>
        <t>The beginning of the SKUs of this purchase (often the reference itself).</t>
      </text>
    </comment>
    <comment ref="I1" authorId="0" shapeId="0">
      <text>
        <t>Bin, shelf, box: “Bin B3”.</t>
      </text>
    </comment>
  </commentList>
</comments>
</file>

<file path=xl/comments/comment3.xml><?xml version="1.0" encoding="utf-8"?>
<comments xmlns="http://schemas.openxmlformats.org/spreadsheetml/2006/main">
  <authors>
    <author>Bleam</author>
  </authors>
  <commentList>
    <comment ref="A1" authorId="0" shapeId="0">
      <text>
        <t>One unique code per piece: A1.01, A1.02… Paste it as the last word of your Vinted listing.</t>
      </text>
    </comment>
    <comment ref="B1" authorId="0" shapeId="0">
      <text>
        <t>The reference from Purchases: cost and entry date fill in by themselves.</t>
      </text>
    </comment>
    <comment ref="F1" authorId="0" shapeId="0">
      <text>
        <t>A (mint), B (small flaw), C (to repair).</t>
      </text>
    </comment>
    <comment ref="G1" authorId="0" shapeId="0">
      <text>
        <t>Computed from the purchase (cost per piece). Overwrite if this piece cost more or less.</t>
      </text>
    </comment>
    <comment ref="H1" authorId="0" shapeId="0">
      <text>
        <t>Computed: the purchase date. Editable.</t>
      </text>
    </comment>
    <comment ref="I1" authorId="0" shapeId="0">
      <text>
        <t>Your listing price once online. Empty = not listed yet.</t>
      </text>
    </comment>
    <comment ref="J1" authorId="0" shapeId="0">
      <text>
        <t>Put an x if the piece is lost, damaged or given away: it leaves stock without a sale.</t>
      </text>
    </comment>
    <comment ref="K1" authorId="0" shapeId="0">
      <text>
        <t>Computed: In stock, Online, Sold or Discarded.</t>
      </text>
    </comment>
    <comment ref="L1" authorId="0" shapeId="0">
      <text>
        <t>Computed from Sales.</t>
      </text>
    </comment>
    <comment ref="M1" authorId="0" shapeId="0">
      <text>
        <t>Computed: until the sale, or until today.</t>
      </text>
    </comment>
    <comment ref="N1" authorId="0" shapeId="0">
      <text>
        <t>Yes when the piece exceeds the delay set in Settings without selling.</t>
      </text>
    </comment>
    <comment ref="O1" authorId="0" shapeId="0">
      <text>
        <t>Computed from the purchase. Editable.</t>
      </text>
    </comment>
  </commentList>
</comments>
</file>

<file path=xl/comments/comment4.xml><?xml version="1.0" encoding="utf-8"?>
<comments xmlns="http://schemas.openxmlformats.org/spreadsheetml/2006/main">
  <authors>
    <author>Bleam</author>
  </authors>
  <commentList>
    <comment ref="A1" authorId="0" shapeId="0">
      <text>
        <t>The day the buyer paid.</t>
      </text>
    </comment>
    <comment ref="B1" authorId="0" shapeId="0">
      <text>
        <t>The piece code (Stock tab): item and cost fill in by themselves.</t>
      </text>
    </comment>
    <comment ref="C1" authorId="0" shapeId="0">
      <text>
        <t>Computed from Stock. Editable (sale outside stock).</t>
      </text>
    </comment>
    <comment ref="D1" authorId="0" shapeId="0">
      <text>
        <t>What Vinted pays you: the item price. Shipping and protection are paid by the buyer.</t>
      </text>
    </comment>
    <comment ref="E1" authorId="0" shapeId="0">
      <text>
        <t>Vinted, or the Vinted account if you have several; eBay, Depop…</t>
      </text>
    </comment>
    <comment ref="F1" authorId="0" shapeId="0">
      <text>
        <t>To ship, Shipped, Completed, Cancelled, Returned.</t>
      </text>
    </comment>
    <comment ref="G1" authorId="0" shapeId="0">
      <text>
        <t>The day Vinted pays you (after the buyer confirms). That is the month the sale counts in.</t>
      </text>
    </comment>
    <comment ref="H1" authorId="0" shapeId="0">
      <text>
        <t>Computed from Stock. Editable.</t>
      </text>
    </comment>
    <comment ref="I1" authorId="0" shapeId="0">
      <text>
        <t>The default cost from Settings. Editable.</t>
      </text>
    </comment>
    <comment ref="J1" authorId="0" shapeId="0">
      <text>
        <t>Shipping you paid, repair, bump, fee of another platform.</t>
      </text>
    </comment>
    <comment ref="K1" authorId="0" shapeId="0">
      <text>
        <t>Sale price − cost − packaging − other costs.</t>
      </text>
    </comment>
    <comment ref="L1" authorId="0" shapeId="0">
      <text>
        <t>Sale price × total rate (Settings).</t>
      </text>
    </comment>
    <comment ref="M1" authorId="0" shapeId="0">
      <text>
        <t>Gross profit − estimated contributions.</t>
      </text>
    </comment>
    <comment ref="N1" authorId="0" shapeId="0">
      <text>
        <t>Net profit ÷ sale price.</t>
      </text>
    </comment>
    <comment ref="O1" authorId="0" shapeId="0">
      <text>
        <t>Sale date − stock entry date.</t>
      </text>
    </comment>
    <comment ref="P1" authorId="0" shapeId="0">
      <text>
        <t>Computed: the payout month, for the dashboard.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20</row>
      <rowOff>0</rowOff>
    </from>
    <ext cx="64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1" t="inlineStr">
        <is>
          <t>Vinted buy-and-resell tracker</t>
        </is>
      </c>
    </row>
    <row r="3">
      <c r="B3" s="2" t="inlineStr">
        <is>
          <t>Free template by Bleam (bleam.app) — version 1, 21 October 2026</t>
        </is>
      </c>
    </row>
    <row r="5">
      <c r="B5" s="3" t="inlineStr">
        <is>
          <t>What it does</t>
        </is>
      </c>
    </row>
    <row r="6" ht="30" customHeight="1">
      <c r="B6" s="4" t="inlineStr">
        <is>
          <t>Track what you buy, what is in stock, what you sell on Vinted and what you really keep: profit per item, margin %, days to sell, monthly revenue, revenue to declare and estimated contributions.</t>
        </is>
      </c>
    </row>
    <row r="7">
      <c r="B7" s="3" t="inlineStr">
        <is>
          <t>How to use it (5 steps)</t>
        </is>
      </c>
    </row>
    <row r="8" ht="30" customHeight="1">
      <c r="B8" s="4" t="inlineStr">
        <is>
          <t>1. Settings tab: set the contribution or tax rate applied to your revenue (0 % by default; French micro-entreprise: 12.3 % + 0.1 %), your monthly goal and the cost of one packaging.</t>
        </is>
      </c>
    </row>
    <row r="9" ht="30" customHeight="1">
      <c r="B9" s="4" t="inlineStr">
        <is>
          <t>2. Purchases tab: one row per purchase (a 30-piece bundle = one row). Give it a short reference (A1, A2…), the date, the number of pieces and the total paid, shipping included. The cost per piece is computed.</t>
        </is>
      </c>
    </row>
    <row r="10" ht="30" customHeight="1">
      <c r="B10" s="4" t="inlineStr">
        <is>
          <t>3. Stock tab: one row per piece, with a SKU (A1.01, A1.02…) and the purchase reference. Cost, entry date and status fill in by themselves. Add the listed price once the piece is online.</t>
        </is>
      </c>
    </row>
    <row r="11" ht="30" customHeight="1">
      <c r="B11" s="4" t="inlineStr">
        <is>
          <t>4. Sales tab: for each sale, the date, the SKU and the sale price (what Vinted pays you: the item price). When Vinted pays out, enter the payout date and set the status to “Completed”. Profit, contributions and days to sell are computed.</t>
        </is>
      </c>
    </row>
    <row r="12" ht="30" customHeight="1">
      <c r="B12" s="4" t="inlineStr">
        <is>
          <t>5. Dashboard tab: change the displayed month (cell B3) and read your numbers. “Revenue received” is the sum of completed sales dated at payout.</t>
        </is>
      </c>
    </row>
    <row r="13">
      <c r="B13" s="3" t="inlineStr">
        <is>
          <t>How things are computed</t>
        </is>
      </c>
    </row>
    <row r="14" ht="45" customHeight="1">
      <c r="B14" s="4" t="inlineStr">
        <is>
          <t>Gross profit = sale price − purchase cost − packaging − other costs. On Vinted the buyer pays shipping and buyer protection: you receive the item price, there is no seller commission to deduct. If you sell elsewhere (eBay, Depop…), put the fee in “Other costs”.</t>
        </is>
      </c>
    </row>
    <row r="15" ht="30" customHeight="1">
      <c r="B15" s="4" t="inlineStr">
        <is>
          <t>Estimated contributions = sale price × total rate from Settings, computed on revenue, never on profit. Net profit = gross profit − estimated contributions. Margin % = net profit ÷ sale price.</t>
        </is>
      </c>
    </row>
    <row r="16" ht="30" customHeight="1">
      <c r="B16" s="4" t="inlineStr">
        <is>
          <t>Days to sell = sale date − stock entry date. A piece is “dormant” after 90 days unsold (adjustable). Cancelled and returned sales stay listed but leave every total; a returned piece goes back into stock.</t>
        </is>
      </c>
    </row>
    <row r="17">
      <c r="B17" s="3" t="inlineStr">
        <is>
          <t>Limits</t>
        </is>
      </c>
    </row>
    <row r="18" ht="30" customHeight="1">
      <c r="B18" s="4" t="inlineStr">
        <is>
          <t>This is a working document, not tax advice. Check the rules and thresholds that apply in your country each year (in the EU, platforms report sellers with 30 sales or €2,000 a year under DAC7; the UK applies the same thresholds).</t>
        </is>
      </c>
    </row>
    <row r="19">
      <c r="B19" s="3" t="inlineStr">
        <is>
          <t>To stop typing</t>
        </is>
      </c>
    </row>
    <row r="20" ht="30" customHeight="1">
      <c r="B20" s="4" t="inlineStr">
        <is>
          <t>Bleam fills this table by itself from your Vinted sales: synced sales, purchase cost linked by SKU, stock and a revenue summary ready to declare. Free trial on bleam.app.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I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8" customWidth="1" min="3" max="3"/>
    <col width="3" customWidth="1" min="4" max="4"/>
    <col width="14" customWidth="1" min="5" max="5"/>
    <col width="16" customWidth="1" min="6" max="6"/>
    <col width="10" customWidth="1" min="7" max="7"/>
    <col width="14" customWidth="1" min="8" max="8"/>
    <col width="18" customWidth="1" min="9" max="9"/>
  </cols>
  <sheetData>
    <row r="1">
      <c r="B1" s="1" t="inlineStr">
        <is>
          <t>Dashboard</t>
        </is>
      </c>
    </row>
    <row r="3">
      <c r="B3" s="5" t="inlineStr">
        <is>
          <t>Displayed month (change the date here)</t>
        </is>
      </c>
      <c r="C3" s="6" t="n">
        <v>46296</v>
      </c>
    </row>
    <row r="5">
      <c r="B5" s="7" t="inlineStr">
        <is>
          <t>This month</t>
        </is>
      </c>
      <c r="C5" s="8" t="n"/>
      <c r="E5" s="3" t="inlineStr">
        <is>
          <t>Month by month</t>
        </is>
      </c>
    </row>
    <row r="6" ht="30" customHeight="1">
      <c r="B6" s="5" t="inlineStr">
        <is>
          <t>Revenue received (to declare)</t>
        </is>
      </c>
      <c r="C6" s="9">
        <f>SUMIFS('Sales'!$D$2:$D$1000,'Sales'!$P$2:$P$1000,MoisAffiche,'Sales'!$F$2:$F$1000,"Completed")</f>
        <v/>
      </c>
      <c r="E6" s="10" t="inlineStr">
        <is>
          <t>Month</t>
        </is>
      </c>
      <c r="F6" s="10" t="inlineStr">
        <is>
          <t>Revenue received</t>
        </is>
      </c>
      <c r="G6" s="10" t="inlineStr">
        <is>
          <t>Sales</t>
        </is>
      </c>
      <c r="H6" s="10" t="inlineStr">
        <is>
          <t>Net profit</t>
        </is>
      </c>
      <c r="I6" s="10" t="inlineStr">
        <is>
          <t>Estimated contributions</t>
        </is>
      </c>
    </row>
    <row r="7">
      <c r="B7" s="5" t="inlineStr">
        <is>
          <t>Completed sales</t>
        </is>
      </c>
      <c r="C7" s="11">
        <f>COUNTIFS('Sales'!$P$2:$P$1000,MoisAffiche,'Sales'!$F$2:$F$1000,"Completed")</f>
        <v/>
      </c>
      <c r="E7" s="12">
        <f>DATE(Annee,1,1)</f>
        <v/>
      </c>
      <c r="F7" s="13">
        <f>SUMIFS('Sales'!$D$2:$D$1000,'Sales'!$P$2:$P$1000,E7,'Sales'!$F$2:$F$1000,"Completed")</f>
        <v/>
      </c>
      <c r="G7" s="14">
        <f>COUNTIFS('Sales'!$P$2:$P$1000,E7,'Sales'!$F$2:$F$1000,"Completed")</f>
        <v/>
      </c>
      <c r="H7" s="13">
        <f>SUMIFS('Sales'!$M$2:$M$1000,'Sales'!$P$2:$P$1000,E7,'Sales'!$F$2:$F$1000,"Completed")</f>
        <v/>
      </c>
      <c r="I7" s="13">
        <f>F7*TauxTotal</f>
        <v/>
      </c>
    </row>
    <row r="8">
      <c r="B8" s="5" t="inlineStr">
        <is>
          <t>Average sale</t>
        </is>
      </c>
      <c r="C8" s="15">
        <f>IFERROR(C6/C7,0)</f>
        <v/>
      </c>
      <c r="E8" s="16">
        <f>DATE(Annee,2,1)</f>
        <v/>
      </c>
      <c r="F8" s="17">
        <f>SUMIFS('Sales'!$D$2:$D$1000,'Sales'!$P$2:$P$1000,E8,'Sales'!$F$2:$F$1000,"Completed")</f>
        <v/>
      </c>
      <c r="G8" s="18">
        <f>COUNTIFS('Sales'!$P$2:$P$1000,E8,'Sales'!$F$2:$F$1000,"Completed")</f>
        <v/>
      </c>
      <c r="H8" s="17">
        <f>SUMIFS('Sales'!$M$2:$M$1000,'Sales'!$P$2:$P$1000,E8,'Sales'!$F$2:$F$1000,"Completed")</f>
        <v/>
      </c>
      <c r="I8" s="17">
        <f>F8*TauxTotal</f>
        <v/>
      </c>
    </row>
    <row r="9">
      <c r="B9" s="5" t="inlineStr">
        <is>
          <t>Net profit</t>
        </is>
      </c>
      <c r="C9" s="15">
        <f>SUMIFS('Sales'!$M$2:$M$1000,'Sales'!$P$2:$P$1000,MoisAffiche,'Sales'!$F$2:$F$1000,"Completed")</f>
        <v/>
      </c>
      <c r="E9" s="12">
        <f>DATE(Annee,3,1)</f>
        <v/>
      </c>
      <c r="F9" s="13">
        <f>SUMIFS('Sales'!$D$2:$D$1000,'Sales'!$P$2:$P$1000,E9,'Sales'!$F$2:$F$1000,"Completed")</f>
        <v/>
      </c>
      <c r="G9" s="14">
        <f>COUNTIFS('Sales'!$P$2:$P$1000,E9,'Sales'!$F$2:$F$1000,"Completed")</f>
        <v/>
      </c>
      <c r="H9" s="13">
        <f>SUMIFS('Sales'!$M$2:$M$1000,'Sales'!$P$2:$P$1000,E9,'Sales'!$F$2:$F$1000,"Completed")</f>
        <v/>
      </c>
      <c r="I9" s="13">
        <f>F9*TauxTotal</f>
        <v/>
      </c>
    </row>
    <row r="10">
      <c r="B10" s="5" t="inlineStr">
        <is>
          <t>Net profit as % of revenue</t>
        </is>
      </c>
      <c r="C10" s="19">
        <f>IFERROR(C9/C6,0)</f>
        <v/>
      </c>
      <c r="E10" s="16">
        <f>DATE(Annee,4,1)</f>
        <v/>
      </c>
      <c r="F10" s="17">
        <f>SUMIFS('Sales'!$D$2:$D$1000,'Sales'!$P$2:$P$1000,E10,'Sales'!$F$2:$F$1000,"Completed")</f>
        <v/>
      </c>
      <c r="G10" s="18">
        <f>COUNTIFS('Sales'!$P$2:$P$1000,E10,'Sales'!$F$2:$F$1000,"Completed")</f>
        <v/>
      </c>
      <c r="H10" s="17">
        <f>SUMIFS('Sales'!$M$2:$M$1000,'Sales'!$P$2:$P$1000,E10,'Sales'!$F$2:$F$1000,"Completed")</f>
        <v/>
      </c>
      <c r="I10" s="17">
        <f>F10*TauxTotal</f>
        <v/>
      </c>
    </row>
    <row r="11">
      <c r="B11" s="5" t="inlineStr">
        <is>
          <t>Estimated contributions</t>
        </is>
      </c>
      <c r="C11" s="15">
        <f>C6*TauxTotal</f>
        <v/>
      </c>
      <c r="E11" s="12">
        <f>DATE(Annee,5,1)</f>
        <v/>
      </c>
      <c r="F11" s="13">
        <f>SUMIFS('Sales'!$D$2:$D$1000,'Sales'!$P$2:$P$1000,E11,'Sales'!$F$2:$F$1000,"Completed")</f>
        <v/>
      </c>
      <c r="G11" s="14">
        <f>COUNTIFS('Sales'!$P$2:$P$1000,E11,'Sales'!$F$2:$F$1000,"Completed")</f>
        <v/>
      </c>
      <c r="H11" s="13">
        <f>SUMIFS('Sales'!$M$2:$M$1000,'Sales'!$P$2:$P$1000,E11,'Sales'!$F$2:$F$1000,"Completed")</f>
        <v/>
      </c>
      <c r="I11" s="13">
        <f>F11*TauxTotal</f>
        <v/>
      </c>
    </row>
    <row r="12">
      <c r="B12" s="5" t="inlineStr">
        <is>
          <t>Monthly goal</t>
        </is>
      </c>
      <c r="C12" s="20">
        <f>ObjectifMois</f>
        <v/>
      </c>
      <c r="E12" s="16">
        <f>DATE(Annee,6,1)</f>
        <v/>
      </c>
      <c r="F12" s="17">
        <f>SUMIFS('Sales'!$D$2:$D$1000,'Sales'!$P$2:$P$1000,E12,'Sales'!$F$2:$F$1000,"Completed")</f>
        <v/>
      </c>
      <c r="G12" s="18">
        <f>COUNTIFS('Sales'!$P$2:$P$1000,E12,'Sales'!$F$2:$F$1000,"Completed")</f>
        <v/>
      </c>
      <c r="H12" s="17">
        <f>SUMIFS('Sales'!$M$2:$M$1000,'Sales'!$P$2:$P$1000,E12,'Sales'!$F$2:$F$1000,"Completed")</f>
        <v/>
      </c>
      <c r="I12" s="17">
        <f>F12*TauxTotal</f>
        <v/>
      </c>
    </row>
    <row r="13">
      <c r="B13" s="5" t="inlineStr">
        <is>
          <t>Goal reached at</t>
        </is>
      </c>
      <c r="C13" s="19">
        <f>IFERROR(C6/ObjectifMois,0)</f>
        <v/>
      </c>
      <c r="E13" s="12">
        <f>DATE(Annee,7,1)</f>
        <v/>
      </c>
      <c r="F13" s="13">
        <f>SUMIFS('Sales'!$D$2:$D$1000,'Sales'!$P$2:$P$1000,E13,'Sales'!$F$2:$F$1000,"Completed")</f>
        <v/>
      </c>
      <c r="G13" s="14">
        <f>COUNTIFS('Sales'!$P$2:$P$1000,E13,'Sales'!$F$2:$F$1000,"Completed")</f>
        <v/>
      </c>
      <c r="H13" s="13">
        <f>SUMIFS('Sales'!$M$2:$M$1000,'Sales'!$P$2:$P$1000,E13,'Sales'!$F$2:$F$1000,"Completed")</f>
        <v/>
      </c>
      <c r="I13" s="13">
        <f>F13*TauxTotal</f>
        <v/>
      </c>
    </row>
    <row r="14">
      <c r="B14" s="5" t="inlineStr">
        <is>
          <t>Awaiting payout</t>
        </is>
      </c>
      <c r="C14" s="15">
        <f>SUMIFS('Sales'!$D$2:$D$1000,'Sales'!$F$2:$F$1000,"To ship")+SUMIFS('Sales'!$D$2:$D$1000,'Sales'!$F$2:$F$1000,"Shipped")</f>
        <v/>
      </c>
      <c r="E14" s="16">
        <f>DATE(Annee,8,1)</f>
        <v/>
      </c>
      <c r="F14" s="17">
        <f>SUMIFS('Sales'!$D$2:$D$1000,'Sales'!$P$2:$P$1000,E14,'Sales'!$F$2:$F$1000,"Completed")</f>
        <v/>
      </c>
      <c r="G14" s="18">
        <f>COUNTIFS('Sales'!$P$2:$P$1000,E14,'Sales'!$F$2:$F$1000,"Completed")</f>
        <v/>
      </c>
      <c r="H14" s="17">
        <f>SUMIFS('Sales'!$M$2:$M$1000,'Sales'!$P$2:$P$1000,E14,'Sales'!$F$2:$F$1000,"Completed")</f>
        <v/>
      </c>
      <c r="I14" s="17">
        <f>F14*TauxTotal</f>
        <v/>
      </c>
    </row>
    <row r="15">
      <c r="E15" s="12">
        <f>DATE(Annee,9,1)</f>
        <v/>
      </c>
      <c r="F15" s="13">
        <f>SUMIFS('Sales'!$D$2:$D$1000,'Sales'!$P$2:$P$1000,E15,'Sales'!$F$2:$F$1000,"Completed")</f>
        <v/>
      </c>
      <c r="G15" s="14">
        <f>COUNTIFS('Sales'!$P$2:$P$1000,E15,'Sales'!$F$2:$F$1000,"Completed")</f>
        <v/>
      </c>
      <c r="H15" s="13">
        <f>SUMIFS('Sales'!$M$2:$M$1000,'Sales'!$P$2:$P$1000,E15,'Sales'!$F$2:$F$1000,"Completed")</f>
        <v/>
      </c>
      <c r="I15" s="13">
        <f>F15*TauxTotal</f>
        <v/>
      </c>
    </row>
    <row r="16">
      <c r="B16" s="7">
        <f>"Year "&amp;Annee</f>
        <v/>
      </c>
      <c r="C16" s="8" t="n"/>
      <c r="E16" s="16">
        <f>DATE(Annee,10,1)</f>
        <v/>
      </c>
      <c r="F16" s="17">
        <f>SUMIFS('Sales'!$D$2:$D$1000,'Sales'!$P$2:$P$1000,E16,'Sales'!$F$2:$F$1000,"Completed")</f>
        <v/>
      </c>
      <c r="G16" s="18">
        <f>COUNTIFS('Sales'!$P$2:$P$1000,E16,'Sales'!$F$2:$F$1000,"Completed")</f>
        <v/>
      </c>
      <c r="H16" s="17">
        <f>SUMIFS('Sales'!$M$2:$M$1000,'Sales'!$P$2:$P$1000,E16,'Sales'!$F$2:$F$1000,"Completed")</f>
        <v/>
      </c>
      <c r="I16" s="17">
        <f>F16*TauxTotal</f>
        <v/>
      </c>
    </row>
    <row r="17">
      <c r="B17" s="5" t="inlineStr">
        <is>
          <t>Revenue received this year</t>
        </is>
      </c>
      <c r="C17" s="15">
        <f>SUMIFS('Sales'!$D$2:$D$1000,'Sales'!$G$2:$G$1000,"&gt;="&amp;DATE(Annee,1,1),'Sales'!$G$2:$G$1000,"&lt;="&amp;DATE(Annee,12,31),'Sales'!$F$2:$F$1000,"Completed")</f>
        <v/>
      </c>
      <c r="E17" s="12">
        <f>DATE(Annee,11,1)</f>
        <v/>
      </c>
      <c r="F17" s="13">
        <f>SUMIFS('Sales'!$D$2:$D$1000,'Sales'!$P$2:$P$1000,E17,'Sales'!$F$2:$F$1000,"Completed")</f>
        <v/>
      </c>
      <c r="G17" s="14">
        <f>COUNTIFS('Sales'!$P$2:$P$1000,E17,'Sales'!$F$2:$F$1000,"Completed")</f>
        <v/>
      </c>
      <c r="H17" s="13">
        <f>SUMIFS('Sales'!$M$2:$M$1000,'Sales'!$P$2:$P$1000,E17,'Sales'!$F$2:$F$1000,"Completed")</f>
        <v/>
      </c>
      <c r="I17" s="13">
        <f>F17*TauxTotal</f>
        <v/>
      </c>
    </row>
    <row r="18">
      <c r="B18" s="5" t="inlineStr">
        <is>
          <t>Completed sales this year</t>
        </is>
      </c>
      <c r="C18" s="11">
        <f>COUNTIFS('Sales'!$G$2:$G$1000,"&gt;="&amp;DATE(Annee,1,1),'Sales'!$G$2:$G$1000,"&lt;="&amp;DATE(Annee,12,31),'Sales'!$F$2:$F$1000,"Completed")</f>
        <v/>
      </c>
      <c r="E18" s="16">
        <f>DATE(Annee,12,1)</f>
        <v/>
      </c>
      <c r="F18" s="17">
        <f>SUMIFS('Sales'!$D$2:$D$1000,'Sales'!$P$2:$P$1000,E18,'Sales'!$F$2:$F$1000,"Completed")</f>
        <v/>
      </c>
      <c r="G18" s="18">
        <f>COUNTIFS('Sales'!$P$2:$P$1000,E18,'Sales'!$F$2:$F$1000,"Completed")</f>
        <v/>
      </c>
      <c r="H18" s="17">
        <f>SUMIFS('Sales'!$M$2:$M$1000,'Sales'!$P$2:$P$1000,E18,'Sales'!$F$2:$F$1000,"Completed")</f>
        <v/>
      </c>
      <c r="I18" s="17">
        <f>F18*TauxTotal</f>
        <v/>
      </c>
    </row>
    <row r="19">
      <c r="B19" s="5" t="inlineStr">
        <is>
          <t>Estimated contributions this year</t>
        </is>
      </c>
      <c r="C19" s="15">
        <f>C17*TauxTotal</f>
        <v/>
      </c>
      <c r="E19" s="21" t="inlineStr">
        <is>
          <t>Total</t>
        </is>
      </c>
      <c r="F19" s="22">
        <f>SUM(F7:F18)</f>
        <v/>
      </c>
      <c r="G19" s="23">
        <f>SUM(G7:G18)</f>
        <v/>
      </c>
      <c r="H19" s="22">
        <f>SUM(H7:H18)</f>
        <v/>
      </c>
      <c r="I19" s="22">
        <f>SUM(I7:I18)</f>
        <v/>
      </c>
    </row>
    <row r="20">
      <c r="B20" s="5" t="inlineStr">
        <is>
          <t>Platform reporting threshold reached</t>
        </is>
      </c>
      <c r="C20" s="24">
        <f>IF(OR(C18&gt;=Dac7Ventes,C17&gt;=Dac7Montant),"Yes: 30 sales or €2,000 reached","Not yet")</f>
        <v/>
      </c>
    </row>
    <row r="22">
      <c r="B22" s="7" t="inlineStr">
        <is>
          <t>Stock</t>
        </is>
      </c>
      <c r="C22" s="8" t="n"/>
    </row>
    <row r="23">
      <c r="B23" s="5" t="inlineStr">
        <is>
          <t>Pieces in stock (in stock + online)</t>
        </is>
      </c>
      <c r="C23" s="11">
        <f>COUNTIF('Stock'!$K$2:$K$1000,"In stock")+COUNTIF('Stock'!$K$2:$K$1000,"Online")</f>
        <v/>
      </c>
    </row>
    <row r="24">
      <c r="B24" s="5" t="inlineStr">
        <is>
          <t>Stock value at cost</t>
        </is>
      </c>
      <c r="C24" s="15">
        <f>SUMIFS('Stock'!$G$2:$G$1000,'Stock'!$K$2:$K$1000,"In stock")+SUMIFS('Stock'!$G$2:$G$1000,'Stock'!$K$2:$K$1000,"Online")</f>
        <v/>
      </c>
    </row>
    <row r="25">
      <c r="B25" s="5" t="inlineStr">
        <is>
          <t>Dormant pieces</t>
        </is>
      </c>
      <c r="C25" s="11">
        <f>COUNTIF('Stock'!$N$2:$N$1000,"Yes")</f>
        <v/>
      </c>
    </row>
    <row r="26">
      <c r="B26" s="5" t="inlineStr">
        <is>
          <t>Average days to sell</t>
        </is>
      </c>
      <c r="C26" s="11">
        <f>IFERROR(ROUND(AVERAGEIFS('Sales'!$O$2:$O$1000,'Sales'!$F$2:$F$1000,"Completed"),0),"")</f>
        <v/>
      </c>
    </row>
    <row r="27">
      <c r="B27" s="5" t="inlineStr">
        <is>
          <t>Total spent on purchases</t>
        </is>
      </c>
      <c r="C27" s="15">
        <f>SUM('Purchases'!$F$2:$F$1000)</f>
        <v/>
      </c>
    </row>
    <row r="28">
      <c r="B28" s="5" t="inlineStr">
        <is>
          <t>Pieces bought</t>
        </is>
      </c>
      <c r="C28" s="11">
        <f>SUM('Purchases'!$E$2:$E$1000)</f>
        <v/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90" customWidth="1" min="3" max="3"/>
  </cols>
  <sheetData>
    <row r="1">
      <c r="A1" s="25" t="inlineStr">
        <is>
          <t>Setting</t>
        </is>
      </c>
      <c r="B1" s="25" t="inlineStr">
        <is>
          <t>Value</t>
        </is>
      </c>
      <c r="C1" s="25" t="inlineStr">
        <is>
          <t>Explanation</t>
        </is>
      </c>
    </row>
    <row r="2">
      <c r="A2" s="5" t="inlineStr">
        <is>
          <t>Contribution / tax rate applied to revenue</t>
        </is>
      </c>
      <c r="B2" s="26" t="n">
        <v>0</v>
      </c>
      <c r="C2" s="27" t="inlineStr">
        <is>
          <t>0 % by default. French micro-entreprise selling goods: 12.3 % (6.2 % or 9.3 % with ACRE).</t>
        </is>
      </c>
    </row>
    <row r="3">
      <c r="A3" s="5" t="inlineStr">
        <is>
          <t>Extra rate 1 (e.g. training contribution)</t>
        </is>
      </c>
      <c r="B3" s="26" t="n">
        <v>0</v>
      </c>
      <c r="C3" s="27" t="inlineStr">
        <is>
          <t>France: 0.1 % of revenue.</t>
        </is>
      </c>
    </row>
    <row r="4">
      <c r="A4" s="5" t="inlineStr">
        <is>
          <t>Extra rate 2 (e.g. income tax paid with contributions)</t>
        </is>
      </c>
      <c r="B4" s="26" t="n">
        <v>0</v>
      </c>
      <c r="C4" s="27" t="inlineStr">
        <is>
          <t>France: 1 % if you opted for the “versement libératoire”.</t>
        </is>
      </c>
    </row>
    <row r="5">
      <c r="A5" s="5" t="inlineStr">
        <is>
          <t>Apply extra rate 2? (Yes / No)</t>
        </is>
      </c>
      <c r="B5" s="28" t="inlineStr">
        <is>
          <t>No</t>
        </is>
      </c>
      <c r="C5" s="27" t="inlineStr">
        <is>
          <t>Set Yes to add extra rate 2.</t>
        </is>
      </c>
    </row>
    <row r="6">
      <c r="A6" s="5" t="inlineStr">
        <is>
          <t>Total rate applied to received revenue</t>
        </is>
      </c>
      <c r="B6" s="29">
        <f>TauxCotisations+TauxCFP+IF(VFLActif="Yes",TauxVFL,0)</f>
        <v/>
      </c>
      <c r="C6" s="27" t="inlineStr">
        <is>
          <t>Computed: rate + extra rate 1 (+ extra rate 2 if applied).</t>
        </is>
      </c>
    </row>
    <row r="7">
      <c r="A7" s="5" t="inlineStr">
        <is>
          <t>Year</t>
        </is>
      </c>
      <c r="B7" s="30" t="n">
        <v>2026</v>
      </c>
      <c r="C7" s="27" t="inlineStr">
        <is>
          <t>The year used for yearly totals.</t>
        </is>
      </c>
    </row>
    <row r="8">
      <c r="A8" s="5" t="inlineStr">
        <is>
          <t>Monthly revenue goal (€)</t>
        </is>
      </c>
      <c r="B8" s="31" t="n">
        <v>1500</v>
      </c>
      <c r="C8" s="27" t="inlineStr">
        <is>
          <t>Your target of revenue received per month.</t>
        </is>
      </c>
    </row>
    <row r="9">
      <c r="A9" s="5" t="inlineStr">
        <is>
          <t>Cost of one packaging (€)</t>
        </is>
      </c>
      <c r="B9" s="32" t="n">
        <v>0.8</v>
      </c>
      <c r="C9" s="27" t="inlineStr">
        <is>
          <t>Mailer bag, tape, label: about €0.80. Applied to each sale, editable per row.</t>
        </is>
      </c>
    </row>
    <row r="10">
      <c r="A10" s="5" t="inlineStr">
        <is>
          <t>Dormant after (days)</t>
        </is>
      </c>
      <c r="B10" s="30" t="n">
        <v>90</v>
      </c>
      <c r="C10" s="27" t="inlineStr">
        <is>
          <t>Beyond that, the piece is flagged in Stock and counted on the dashboard.</t>
        </is>
      </c>
    </row>
    <row r="11">
      <c r="A11" s="5" t="inlineStr">
        <is>
          <t>Platform reporting threshold: number of sales</t>
        </is>
      </c>
      <c r="B11" s="30" t="n">
        <v>30</v>
      </c>
      <c r="C11" s="27" t="inlineStr">
        <is>
          <t>EU DAC7 / UK: platforms report sellers with 30 sales OR €2,000 a year.</t>
        </is>
      </c>
    </row>
    <row r="12">
      <c r="A12" s="5" t="inlineStr">
        <is>
          <t>Platform reporting threshold: amount (€)</t>
        </is>
      </c>
      <c r="B12" s="31" t="n">
        <v>2000</v>
      </c>
      <c r="C12" s="27" t="inlineStr">
        <is>
          <t>A reporting threshold, not a tax threshold.</t>
        </is>
      </c>
    </row>
  </sheetData>
  <dataValidations count="1">
    <dataValidation sqref="B5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34" customWidth="1" min="4" max="4"/>
    <col width="10" customWidth="1" min="5" max="5"/>
    <col width="14" customWidth="1" min="6" max="6"/>
    <col width="15" customWidth="1" min="7" max="7"/>
    <col width="12" customWidth="1" min="8" max="8"/>
    <col width="14" customWidth="1" min="9" max="9"/>
    <col width="28" customWidth="1" min="10" max="10"/>
  </cols>
  <sheetData>
    <row r="1" ht="30" customHeight="1">
      <c r="A1" s="10" t="inlineStr">
        <is>
          <t>Purchase ref.</t>
        </is>
      </c>
      <c r="B1" s="10" t="inlineStr">
        <is>
          <t>Purchase date</t>
        </is>
      </c>
      <c r="C1" s="10" t="inlineStr">
        <is>
          <t>Source</t>
        </is>
      </c>
      <c r="D1" s="10" t="inlineStr">
        <is>
          <t>Description</t>
        </is>
      </c>
      <c r="E1" s="10" t="inlineStr">
        <is>
          <t>Pieces</t>
        </is>
      </c>
      <c r="F1" s="10" t="inlineStr">
        <is>
          <t>Total paid (€)</t>
        </is>
      </c>
      <c r="G1" s="10" t="inlineStr">
        <is>
          <t>Cost per piece (€)</t>
        </is>
      </c>
      <c r="H1" s="10" t="inlineStr">
        <is>
          <t>SKU prefix</t>
        </is>
      </c>
      <c r="I1" s="10" t="inlineStr">
        <is>
          <t>Location</t>
        </is>
      </c>
      <c r="J1" s="10" t="inlineStr">
        <is>
          <t>Note</t>
        </is>
      </c>
    </row>
    <row r="2">
      <c r="A2" t="inlineStr">
        <is>
          <t>A1</t>
        </is>
      </c>
      <c r="B2" s="33" t="n">
        <v>46193</v>
      </c>
      <c r="C2" t="inlineStr">
        <is>
          <t>Car boot sale</t>
        </is>
      </c>
      <c r="D2" t="inlineStr">
        <is>
          <t>3 The North Face Denali fleeces</t>
        </is>
      </c>
      <c r="E2" s="34" t="n">
        <v>3</v>
      </c>
      <c r="F2" s="35" t="n">
        <v>36</v>
      </c>
      <c r="G2" s="36">
        <f>IF(OR(A2="",E2=""),"",IF(E2&gt;0,F2/E2,""))</f>
        <v/>
      </c>
      <c r="H2" t="inlineStr">
        <is>
          <t>A1</t>
        </is>
      </c>
      <c r="I2" t="inlineStr">
        <is>
          <t>Bin B1</t>
        </is>
      </c>
      <c r="J2" t="inlineStr"/>
    </row>
    <row r="3">
      <c r="A3" t="inlineStr">
        <is>
          <t>A2</t>
        </is>
      </c>
      <c r="B3" s="33" t="n">
        <v>46267</v>
      </c>
      <c r="C3" t="inlineStr">
        <is>
          <t>Wholesaler</t>
        </is>
      </c>
      <c r="D3" t="inlineStr">
        <is>
          <t>Bundle of 12 Lacoste polos (men)</t>
        </is>
      </c>
      <c r="E3" s="34" t="n">
        <v>12</v>
      </c>
      <c r="F3" s="35" t="n">
        <v>90</v>
      </c>
      <c r="G3" s="36">
        <f>IF(OR(A3="",E3=""),"",IF(E3&gt;0,F3/E3,""))</f>
        <v/>
      </c>
      <c r="H3" t="inlineStr">
        <is>
          <t>A2</t>
        </is>
      </c>
      <c r="I3" t="inlineStr">
        <is>
          <t>Bin B1</t>
        </is>
      </c>
      <c r="J3" t="inlineStr">
        <is>
          <t>Grade A/B, 3 pieces grade B</t>
        </is>
      </c>
    </row>
    <row r="4">
      <c r="A4" t="inlineStr">
        <is>
          <t>A3</t>
        </is>
      </c>
      <c r="B4" s="33" t="n">
        <v>46275</v>
      </c>
      <c r="C4" t="inlineStr">
        <is>
          <t>Vinted</t>
        </is>
      </c>
      <c r="D4" t="inlineStr">
        <is>
          <t>Levi's 501 jeans W32 L32</t>
        </is>
      </c>
      <c r="E4" s="34" t="n">
        <v>1</v>
      </c>
      <c r="F4" s="35" t="n">
        <v>11.6</v>
      </c>
      <c r="G4" s="36">
        <f>IF(OR(A4="",E4=""),"",IF(E4&gt;0,F4/E4,""))</f>
        <v/>
      </c>
      <c r="H4" t="inlineStr">
        <is>
          <t>A3</t>
        </is>
      </c>
      <c r="I4" t="inlineStr">
        <is>
          <t>Bin B2</t>
        </is>
      </c>
      <c r="J4" t="inlineStr"/>
    </row>
    <row r="5">
      <c r="A5" t="inlineStr">
        <is>
          <t>A4</t>
        </is>
      </c>
      <c r="B5" s="33" t="n">
        <v>46279</v>
      </c>
      <c r="C5" t="inlineStr">
        <is>
          <t>Car boot sale</t>
        </is>
      </c>
      <c r="D5" t="inlineStr">
        <is>
          <t>4 Ralph Lauren cable-knit jumpers</t>
        </is>
      </c>
      <c r="E5" s="34" t="n">
        <v>4</v>
      </c>
      <c r="F5" s="35" t="n">
        <v>28</v>
      </c>
      <c r="G5" s="36">
        <f>IF(OR(A5="",E5=""),"",IF(E5&gt;0,F5/E5,""))</f>
        <v/>
      </c>
      <c r="H5" t="inlineStr">
        <is>
          <t>A4</t>
        </is>
      </c>
      <c r="I5" t="inlineStr">
        <is>
          <t>Bin B2</t>
        </is>
      </c>
      <c r="J5" t="inlineStr"/>
    </row>
    <row r="6">
      <c r="A6" t="inlineStr">
        <is>
          <t>A5</t>
        </is>
      </c>
      <c r="B6" s="33" t="n">
        <v>46286</v>
      </c>
      <c r="C6" t="inlineStr">
        <is>
          <t>Vinted</t>
        </is>
      </c>
      <c r="D6" t="inlineStr">
        <is>
          <t>Patagonia Synchilla fleece M</t>
        </is>
      </c>
      <c r="E6" s="34" t="n">
        <v>1</v>
      </c>
      <c r="F6" s="35" t="n">
        <v>18.3</v>
      </c>
      <c r="G6" s="36">
        <f>IF(OR(A6="",E6=""),"",IF(E6&gt;0,F6/E6,""))</f>
        <v/>
      </c>
      <c r="H6" t="inlineStr">
        <is>
          <t>A5</t>
        </is>
      </c>
      <c r="I6" t="inlineStr">
        <is>
          <t>Bin B3</t>
        </is>
      </c>
      <c r="J6" t="inlineStr"/>
    </row>
    <row r="7">
      <c r="A7" t="inlineStr">
        <is>
          <t>A6</t>
        </is>
      </c>
      <c r="B7" s="33" t="n">
        <v>46298</v>
      </c>
      <c r="C7" t="inlineStr">
        <is>
          <t>Thrift store</t>
        </is>
      </c>
      <c r="D7" t="inlineStr">
        <is>
          <t>3 Carhartt Detroit jackets</t>
        </is>
      </c>
      <c r="E7" s="34" t="n">
        <v>3</v>
      </c>
      <c r="F7" s="35" t="n">
        <v>54</v>
      </c>
      <c r="G7" s="36">
        <f>IF(OR(A7="",E7=""),"",IF(E7&gt;0,F7/E7,""))</f>
        <v/>
      </c>
      <c r="H7" t="inlineStr">
        <is>
          <t>A6</t>
        </is>
      </c>
      <c r="I7" t="inlineStr">
        <is>
          <t>Bin B3</t>
        </is>
      </c>
      <c r="J7" t="inlineStr"/>
    </row>
    <row r="8">
      <c r="A8" t="inlineStr">
        <is>
          <t>A7</t>
        </is>
      </c>
      <c r="B8" s="33" t="n">
        <v>46307</v>
      </c>
      <c r="C8" t="inlineStr">
        <is>
          <t>Vinted</t>
        </is>
      </c>
      <c r="D8" t="inlineStr">
        <is>
          <t>Dickies 874 shorts W34</t>
        </is>
      </c>
      <c r="E8" s="34" t="n">
        <v>1</v>
      </c>
      <c r="F8" s="35" t="n">
        <v>9.4</v>
      </c>
      <c r="G8" s="36">
        <f>IF(OR(A8="",E8=""),"",IF(E8&gt;0,F8/E8,""))</f>
        <v/>
      </c>
      <c r="H8" t="inlineStr">
        <is>
          <t>A7</t>
        </is>
      </c>
      <c r="I8" t="inlineStr">
        <is>
          <t>Bin B2</t>
        </is>
      </c>
      <c r="J8" t="inlineStr"/>
    </row>
    <row r="9">
      <c r="B9" s="33" t="n"/>
      <c r="E9" s="34" t="n"/>
      <c r="F9" s="35" t="n"/>
      <c r="G9" s="36">
        <f>IF(OR(A9="",E9=""),"",IF(E9&gt;0,F9/E9,""))</f>
        <v/>
      </c>
    </row>
    <row r="10">
      <c r="B10" s="33" t="n"/>
      <c r="E10" s="34" t="n"/>
      <c r="F10" s="35" t="n"/>
      <c r="G10" s="36">
        <f>IF(OR(A10="",E10=""),"",IF(E10&gt;0,F10/E10,""))</f>
        <v/>
      </c>
    </row>
    <row r="11">
      <c r="B11" s="33" t="n"/>
      <c r="E11" s="34" t="n"/>
      <c r="F11" s="35" t="n"/>
      <c r="G11" s="36">
        <f>IF(OR(A11="",E11=""),"",IF(E11&gt;0,F11/E11,""))</f>
        <v/>
      </c>
    </row>
    <row r="12">
      <c r="B12" s="33" t="n"/>
      <c r="E12" s="34" t="n"/>
      <c r="F12" s="35" t="n"/>
      <c r="G12" s="36">
        <f>IF(OR(A12="",E12=""),"",IF(E12&gt;0,F12/E12,""))</f>
        <v/>
      </c>
    </row>
    <row r="13">
      <c r="B13" s="33" t="n"/>
      <c r="E13" s="34" t="n"/>
      <c r="F13" s="35" t="n"/>
      <c r="G13" s="36">
        <f>IF(OR(A13="",E13=""),"",IF(E13&gt;0,F13/E13,""))</f>
        <v/>
      </c>
    </row>
    <row r="14">
      <c r="B14" s="33" t="n"/>
      <c r="E14" s="34" t="n"/>
      <c r="F14" s="35" t="n"/>
      <c r="G14" s="36">
        <f>IF(OR(A14="",E14=""),"",IF(E14&gt;0,F14/E14,""))</f>
        <v/>
      </c>
    </row>
    <row r="15">
      <c r="B15" s="33" t="n"/>
      <c r="E15" s="34" t="n"/>
      <c r="F15" s="35" t="n"/>
      <c r="G15" s="36">
        <f>IF(OR(A15="",E15=""),"",IF(E15&gt;0,F15/E15,""))</f>
        <v/>
      </c>
    </row>
    <row r="16">
      <c r="B16" s="33" t="n"/>
      <c r="E16" s="34" t="n"/>
      <c r="F16" s="35" t="n"/>
      <c r="G16" s="36">
        <f>IF(OR(A16="",E16=""),"",IF(E16&gt;0,F16/E16,""))</f>
        <v/>
      </c>
    </row>
    <row r="17">
      <c r="B17" s="33" t="n"/>
      <c r="E17" s="34" t="n"/>
      <c r="F17" s="35" t="n"/>
      <c r="G17" s="36">
        <f>IF(OR(A17="",E17=""),"",IF(E17&gt;0,F17/E17,""))</f>
        <v/>
      </c>
    </row>
    <row r="18">
      <c r="B18" s="33" t="n"/>
      <c r="E18" s="34" t="n"/>
      <c r="F18" s="35" t="n"/>
      <c r="G18" s="36">
        <f>IF(OR(A18="",E18=""),"",IF(E18&gt;0,F18/E18,""))</f>
        <v/>
      </c>
    </row>
    <row r="19">
      <c r="B19" s="33" t="n"/>
      <c r="E19" s="34" t="n"/>
      <c r="F19" s="35" t="n"/>
      <c r="G19" s="36">
        <f>IF(OR(A19="",E19=""),"",IF(E19&gt;0,F19/E19,""))</f>
        <v/>
      </c>
    </row>
    <row r="20">
      <c r="B20" s="33" t="n"/>
      <c r="E20" s="34" t="n"/>
      <c r="F20" s="35" t="n"/>
      <c r="G20" s="36">
        <f>IF(OR(A20="",E20=""),"",IF(E20&gt;0,F20/E20,""))</f>
        <v/>
      </c>
    </row>
    <row r="21">
      <c r="B21" s="33" t="n"/>
      <c r="E21" s="34" t="n"/>
      <c r="F21" s="35" t="n"/>
      <c r="G21" s="36">
        <f>IF(OR(A21="",E21=""),"",IF(E21&gt;0,F21/E21,""))</f>
        <v/>
      </c>
    </row>
    <row r="22">
      <c r="B22" s="33" t="n"/>
      <c r="E22" s="34" t="n"/>
      <c r="F22" s="35" t="n"/>
      <c r="G22" s="36">
        <f>IF(OR(A22="",E22=""),"",IF(E22&gt;0,F22/E22,""))</f>
        <v/>
      </c>
    </row>
    <row r="23">
      <c r="B23" s="33" t="n"/>
      <c r="E23" s="34" t="n"/>
      <c r="F23" s="35" t="n"/>
      <c r="G23" s="36">
        <f>IF(OR(A23="",E23=""),"",IF(E23&gt;0,F23/E23,""))</f>
        <v/>
      </c>
    </row>
    <row r="24">
      <c r="B24" s="33" t="n"/>
      <c r="E24" s="34" t="n"/>
      <c r="F24" s="35" t="n"/>
      <c r="G24" s="36">
        <f>IF(OR(A24="",E24=""),"",IF(E24&gt;0,F24/E24,""))</f>
        <v/>
      </c>
    </row>
    <row r="25">
      <c r="B25" s="33" t="n"/>
      <c r="E25" s="34" t="n"/>
      <c r="F25" s="35" t="n"/>
      <c r="G25" s="36">
        <f>IF(OR(A25="",E25=""),"",IF(E25&gt;0,F25/E25,""))</f>
        <v/>
      </c>
    </row>
    <row r="26">
      <c r="B26" s="33" t="n"/>
      <c r="E26" s="34" t="n"/>
      <c r="F26" s="35" t="n"/>
      <c r="G26" s="36">
        <f>IF(OR(A26="",E26=""),"",IF(E26&gt;0,F26/E26,""))</f>
        <v/>
      </c>
    </row>
    <row r="27">
      <c r="B27" s="33" t="n"/>
      <c r="E27" s="34" t="n"/>
      <c r="F27" s="35" t="n"/>
      <c r="G27" s="36">
        <f>IF(OR(A27="",E27=""),"",IF(E27&gt;0,F27/E27,""))</f>
        <v/>
      </c>
    </row>
    <row r="28">
      <c r="B28" s="33" t="n"/>
      <c r="E28" s="34" t="n"/>
      <c r="F28" s="35" t="n"/>
      <c r="G28" s="36">
        <f>IF(OR(A28="",E28=""),"",IF(E28&gt;0,F28/E28,""))</f>
        <v/>
      </c>
    </row>
    <row r="29">
      <c r="B29" s="33" t="n"/>
      <c r="E29" s="34" t="n"/>
      <c r="F29" s="35" t="n"/>
      <c r="G29" s="36">
        <f>IF(OR(A29="",E29=""),"",IF(E29&gt;0,F29/E29,""))</f>
        <v/>
      </c>
    </row>
    <row r="30">
      <c r="B30" s="33" t="n"/>
      <c r="E30" s="34" t="n"/>
      <c r="F30" s="35" t="n"/>
      <c r="G30" s="36">
        <f>IF(OR(A30="",E30=""),"",IF(E30&gt;0,F30/E30,""))</f>
        <v/>
      </c>
    </row>
    <row r="31">
      <c r="B31" s="33" t="n"/>
      <c r="E31" s="34" t="n"/>
      <c r="F31" s="35" t="n"/>
      <c r="G31" s="36">
        <f>IF(OR(A31="",E31=""),"",IF(E31&gt;0,F31/E31,""))</f>
        <v/>
      </c>
    </row>
    <row r="32">
      <c r="B32" s="33" t="n"/>
      <c r="E32" s="34" t="n"/>
      <c r="F32" s="35" t="n"/>
      <c r="G32" s="36">
        <f>IF(OR(A32="",E32=""),"",IF(E32&gt;0,F32/E32,""))</f>
        <v/>
      </c>
    </row>
    <row r="33">
      <c r="B33" s="33" t="n"/>
      <c r="E33" s="34" t="n"/>
      <c r="F33" s="35" t="n"/>
      <c r="G33" s="36">
        <f>IF(OR(A33="",E33=""),"",IF(E33&gt;0,F33/E33,""))</f>
        <v/>
      </c>
    </row>
    <row r="34">
      <c r="B34" s="33" t="n"/>
      <c r="E34" s="34" t="n"/>
      <c r="F34" s="35" t="n"/>
      <c r="G34" s="36">
        <f>IF(OR(A34="",E34=""),"",IF(E34&gt;0,F34/E34,""))</f>
        <v/>
      </c>
    </row>
    <row r="35">
      <c r="B35" s="33" t="n"/>
      <c r="E35" s="34" t="n"/>
      <c r="F35" s="35" t="n"/>
      <c r="G35" s="36">
        <f>IF(OR(A35="",E35=""),"",IF(E35&gt;0,F35/E35,""))</f>
        <v/>
      </c>
    </row>
    <row r="36">
      <c r="B36" s="33" t="n"/>
      <c r="E36" s="34" t="n"/>
      <c r="F36" s="35" t="n"/>
      <c r="G36" s="36">
        <f>IF(OR(A36="",E36=""),"",IF(E36&gt;0,F36/E36,""))</f>
        <v/>
      </c>
    </row>
    <row r="37">
      <c r="B37" s="33" t="n"/>
      <c r="E37" s="34" t="n"/>
      <c r="F37" s="35" t="n"/>
      <c r="G37" s="36">
        <f>IF(OR(A37="",E37=""),"",IF(E37&gt;0,F37/E37,""))</f>
        <v/>
      </c>
    </row>
    <row r="38">
      <c r="B38" s="33" t="n"/>
      <c r="E38" s="34" t="n"/>
      <c r="F38" s="35" t="n"/>
      <c r="G38" s="36">
        <f>IF(OR(A38="",E38=""),"",IF(E38&gt;0,F38/E38,""))</f>
        <v/>
      </c>
    </row>
    <row r="39">
      <c r="B39" s="33" t="n"/>
      <c r="E39" s="34" t="n"/>
      <c r="F39" s="35" t="n"/>
      <c r="G39" s="36">
        <f>IF(OR(A39="",E39=""),"",IF(E39&gt;0,F39/E39,""))</f>
        <v/>
      </c>
    </row>
    <row r="40">
      <c r="B40" s="33" t="n"/>
      <c r="E40" s="34" t="n"/>
      <c r="F40" s="35" t="n"/>
      <c r="G40" s="36">
        <f>IF(OR(A40="",E40=""),"",IF(E40&gt;0,F40/E40,""))</f>
        <v/>
      </c>
    </row>
    <row r="41">
      <c r="B41" s="33" t="n"/>
      <c r="E41" s="34" t="n"/>
      <c r="F41" s="35" t="n"/>
      <c r="G41" s="36">
        <f>IF(OR(A41="",E41=""),"",IF(E41&gt;0,F41/E41,""))</f>
        <v/>
      </c>
    </row>
    <row r="42">
      <c r="B42" s="33" t="n"/>
      <c r="E42" s="34" t="n"/>
      <c r="F42" s="35" t="n"/>
      <c r="G42" s="36">
        <f>IF(OR(A42="",E42=""),"",IF(E42&gt;0,F42/E42,""))</f>
        <v/>
      </c>
    </row>
    <row r="43">
      <c r="B43" s="33" t="n"/>
      <c r="E43" s="34" t="n"/>
      <c r="F43" s="35" t="n"/>
      <c r="G43" s="36">
        <f>IF(OR(A43="",E43=""),"",IF(E43&gt;0,F43/E43,""))</f>
        <v/>
      </c>
    </row>
    <row r="44">
      <c r="B44" s="33" t="n"/>
      <c r="E44" s="34" t="n"/>
      <c r="F44" s="35" t="n"/>
      <c r="G44" s="36">
        <f>IF(OR(A44="",E44=""),"",IF(E44&gt;0,F44/E44,""))</f>
        <v/>
      </c>
    </row>
    <row r="45">
      <c r="B45" s="33" t="n"/>
      <c r="E45" s="34" t="n"/>
      <c r="F45" s="35" t="n"/>
      <c r="G45" s="36">
        <f>IF(OR(A45="",E45=""),"",IF(E45&gt;0,F45/E45,""))</f>
        <v/>
      </c>
    </row>
    <row r="46">
      <c r="B46" s="33" t="n"/>
      <c r="E46" s="34" t="n"/>
      <c r="F46" s="35" t="n"/>
      <c r="G46" s="36">
        <f>IF(OR(A46="",E46=""),"",IF(E46&gt;0,F46/E46,""))</f>
        <v/>
      </c>
    </row>
    <row r="47">
      <c r="B47" s="33" t="n"/>
      <c r="E47" s="34" t="n"/>
      <c r="F47" s="35" t="n"/>
      <c r="G47" s="36">
        <f>IF(OR(A47="",E47=""),"",IF(E47&gt;0,F47/E47,""))</f>
        <v/>
      </c>
    </row>
    <row r="48">
      <c r="B48" s="33" t="n"/>
      <c r="E48" s="34" t="n"/>
      <c r="F48" s="35" t="n"/>
      <c r="G48" s="36">
        <f>IF(OR(A48="",E48=""),"",IF(E48&gt;0,F48/E48,""))</f>
        <v/>
      </c>
    </row>
    <row r="49">
      <c r="B49" s="33" t="n"/>
      <c r="E49" s="34" t="n"/>
      <c r="F49" s="35" t="n"/>
      <c r="G49" s="36">
        <f>IF(OR(A49="",E49=""),"",IF(E49&gt;0,F49/E49,""))</f>
        <v/>
      </c>
    </row>
    <row r="50">
      <c r="B50" s="33" t="n"/>
      <c r="E50" s="34" t="n"/>
      <c r="F50" s="35" t="n"/>
      <c r="G50" s="36">
        <f>IF(OR(A50="",E50=""),"",IF(E50&gt;0,F50/E50,""))</f>
        <v/>
      </c>
    </row>
    <row r="51">
      <c r="B51" s="33" t="n"/>
      <c r="E51" s="34" t="n"/>
      <c r="F51" s="35" t="n"/>
      <c r="G51" s="36">
        <f>IF(OR(A51="",E51=""),"",IF(E51&gt;0,F51/E51,""))</f>
        <v/>
      </c>
    </row>
    <row r="52">
      <c r="B52" s="33" t="n"/>
      <c r="E52" s="34" t="n"/>
      <c r="F52" s="35" t="n"/>
      <c r="G52" s="36">
        <f>IF(OR(A52="",E52=""),"",IF(E52&gt;0,F52/E52,""))</f>
        <v/>
      </c>
    </row>
    <row r="53">
      <c r="B53" s="33" t="n"/>
      <c r="E53" s="34" t="n"/>
      <c r="F53" s="35" t="n"/>
      <c r="G53" s="36">
        <f>IF(OR(A53="",E53=""),"",IF(E53&gt;0,F53/E53,""))</f>
        <v/>
      </c>
    </row>
    <row r="54">
      <c r="B54" s="33" t="n"/>
      <c r="E54" s="34" t="n"/>
      <c r="F54" s="35" t="n"/>
      <c r="G54" s="36">
        <f>IF(OR(A54="",E54=""),"",IF(E54&gt;0,F54/E54,""))</f>
        <v/>
      </c>
    </row>
    <row r="55">
      <c r="B55" s="33" t="n"/>
      <c r="E55" s="34" t="n"/>
      <c r="F55" s="35" t="n"/>
      <c r="G55" s="36">
        <f>IF(OR(A55="",E55=""),"",IF(E55&gt;0,F55/E55,""))</f>
        <v/>
      </c>
    </row>
    <row r="56">
      <c r="B56" s="33" t="n"/>
      <c r="E56" s="34" t="n"/>
      <c r="F56" s="35" t="n"/>
      <c r="G56" s="36">
        <f>IF(OR(A56="",E56=""),"",IF(E56&gt;0,F56/E56,""))</f>
        <v/>
      </c>
    </row>
    <row r="57">
      <c r="B57" s="33" t="n"/>
      <c r="E57" s="34" t="n"/>
      <c r="F57" s="35" t="n"/>
      <c r="G57" s="36">
        <f>IF(OR(A57="",E57=""),"",IF(E57&gt;0,F57/E57,""))</f>
        <v/>
      </c>
    </row>
    <row r="58">
      <c r="B58" s="33" t="n"/>
      <c r="E58" s="34" t="n"/>
      <c r="F58" s="35" t="n"/>
      <c r="G58" s="36">
        <f>IF(OR(A58="",E58=""),"",IF(E58&gt;0,F58/E58,""))</f>
        <v/>
      </c>
    </row>
    <row r="59">
      <c r="B59" s="33" t="n"/>
      <c r="E59" s="34" t="n"/>
      <c r="F59" s="35" t="n"/>
      <c r="G59" s="36">
        <f>IF(OR(A59="",E59=""),"",IF(E59&gt;0,F59/E59,""))</f>
        <v/>
      </c>
    </row>
    <row r="60">
      <c r="B60" s="33" t="n"/>
      <c r="E60" s="34" t="n"/>
      <c r="F60" s="35" t="n"/>
      <c r="G60" s="36">
        <f>IF(OR(A60="",E60=""),"",IF(E60&gt;0,F60/E60,""))</f>
        <v/>
      </c>
    </row>
    <row r="61">
      <c r="B61" s="33" t="n"/>
      <c r="E61" s="34" t="n"/>
      <c r="F61" s="35" t="n"/>
      <c r="G61" s="36">
        <f>IF(OR(A61="",E61=""),"",IF(E61&gt;0,F61/E61,""))</f>
        <v/>
      </c>
    </row>
    <row r="62">
      <c r="B62" s="33" t="n"/>
      <c r="E62" s="34" t="n"/>
      <c r="F62" s="35" t="n"/>
      <c r="G62" s="36">
        <f>IF(OR(A62="",E62=""),"",IF(E62&gt;0,F62/E62,""))</f>
        <v/>
      </c>
    </row>
    <row r="63">
      <c r="B63" s="33" t="n"/>
      <c r="E63" s="34" t="n"/>
      <c r="F63" s="35" t="n"/>
      <c r="G63" s="36">
        <f>IF(OR(A63="",E63=""),"",IF(E63&gt;0,F63/E63,""))</f>
        <v/>
      </c>
    </row>
    <row r="64">
      <c r="B64" s="33" t="n"/>
      <c r="E64" s="34" t="n"/>
      <c r="F64" s="35" t="n"/>
      <c r="G64" s="36">
        <f>IF(OR(A64="",E64=""),"",IF(E64&gt;0,F64/E64,""))</f>
        <v/>
      </c>
    </row>
    <row r="65">
      <c r="B65" s="33" t="n"/>
      <c r="E65" s="34" t="n"/>
      <c r="F65" s="35" t="n"/>
      <c r="G65" s="36">
        <f>IF(OR(A65="",E65=""),"",IF(E65&gt;0,F65/E65,""))</f>
        <v/>
      </c>
    </row>
    <row r="66">
      <c r="B66" s="33" t="n"/>
      <c r="E66" s="34" t="n"/>
      <c r="F66" s="35" t="n"/>
      <c r="G66" s="36">
        <f>IF(OR(A66="",E66=""),"",IF(E66&gt;0,F66/E66,""))</f>
        <v/>
      </c>
    </row>
    <row r="67">
      <c r="B67" s="33" t="n"/>
      <c r="E67" s="34" t="n"/>
      <c r="F67" s="35" t="n"/>
      <c r="G67" s="36">
        <f>IF(OR(A67="",E67=""),"",IF(E67&gt;0,F67/E67,""))</f>
        <v/>
      </c>
    </row>
    <row r="68">
      <c r="B68" s="33" t="n"/>
      <c r="E68" s="34" t="n"/>
      <c r="F68" s="35" t="n"/>
      <c r="G68" s="36">
        <f>IF(OR(A68="",E68=""),"",IF(E68&gt;0,F68/E68,""))</f>
        <v/>
      </c>
    </row>
    <row r="69">
      <c r="B69" s="33" t="n"/>
      <c r="E69" s="34" t="n"/>
      <c r="F69" s="35" t="n"/>
      <c r="G69" s="36">
        <f>IF(OR(A69="",E69=""),"",IF(E69&gt;0,F69/E69,""))</f>
        <v/>
      </c>
    </row>
    <row r="70">
      <c r="B70" s="33" t="n"/>
      <c r="E70" s="34" t="n"/>
      <c r="F70" s="35" t="n"/>
      <c r="G70" s="36">
        <f>IF(OR(A70="",E70=""),"",IF(E70&gt;0,F70/E70,""))</f>
        <v/>
      </c>
    </row>
    <row r="71">
      <c r="B71" s="33" t="n"/>
      <c r="E71" s="34" t="n"/>
      <c r="F71" s="35" t="n"/>
      <c r="G71" s="36">
        <f>IF(OR(A71="",E71=""),"",IF(E71&gt;0,F71/E71,""))</f>
        <v/>
      </c>
    </row>
    <row r="72">
      <c r="B72" s="33" t="n"/>
      <c r="E72" s="34" t="n"/>
      <c r="F72" s="35" t="n"/>
      <c r="G72" s="36">
        <f>IF(OR(A72="",E72=""),"",IF(E72&gt;0,F72/E72,""))</f>
        <v/>
      </c>
    </row>
    <row r="73">
      <c r="B73" s="33" t="n"/>
      <c r="E73" s="34" t="n"/>
      <c r="F73" s="35" t="n"/>
      <c r="G73" s="36">
        <f>IF(OR(A73="",E73=""),"",IF(E73&gt;0,F73/E73,""))</f>
        <v/>
      </c>
    </row>
    <row r="74">
      <c r="B74" s="33" t="n"/>
      <c r="E74" s="34" t="n"/>
      <c r="F74" s="35" t="n"/>
      <c r="G74" s="36">
        <f>IF(OR(A74="",E74=""),"",IF(E74&gt;0,F74/E74,""))</f>
        <v/>
      </c>
    </row>
    <row r="75">
      <c r="B75" s="33" t="n"/>
      <c r="E75" s="34" t="n"/>
      <c r="F75" s="35" t="n"/>
      <c r="G75" s="36">
        <f>IF(OR(A75="",E75=""),"",IF(E75&gt;0,F75/E75,""))</f>
        <v/>
      </c>
    </row>
    <row r="76">
      <c r="B76" s="33" t="n"/>
      <c r="E76" s="34" t="n"/>
      <c r="F76" s="35" t="n"/>
      <c r="G76" s="36">
        <f>IF(OR(A76="",E76=""),"",IF(E76&gt;0,F76/E76,""))</f>
        <v/>
      </c>
    </row>
    <row r="77">
      <c r="B77" s="33" t="n"/>
      <c r="E77" s="34" t="n"/>
      <c r="F77" s="35" t="n"/>
      <c r="G77" s="36">
        <f>IF(OR(A77="",E77=""),"",IF(E77&gt;0,F77/E77,""))</f>
        <v/>
      </c>
    </row>
    <row r="78">
      <c r="B78" s="33" t="n"/>
      <c r="E78" s="34" t="n"/>
      <c r="F78" s="35" t="n"/>
      <c r="G78" s="36">
        <f>IF(OR(A78="",E78=""),"",IF(E78&gt;0,F78/E78,""))</f>
        <v/>
      </c>
    </row>
    <row r="79">
      <c r="B79" s="33" t="n"/>
      <c r="E79" s="34" t="n"/>
      <c r="F79" s="35" t="n"/>
      <c r="G79" s="36">
        <f>IF(OR(A79="",E79=""),"",IF(E79&gt;0,F79/E79,""))</f>
        <v/>
      </c>
    </row>
    <row r="80">
      <c r="B80" s="33" t="n"/>
      <c r="E80" s="34" t="n"/>
      <c r="F80" s="35" t="n"/>
      <c r="G80" s="36">
        <f>IF(OR(A80="",E80=""),"",IF(E80&gt;0,F80/E80,""))</f>
        <v/>
      </c>
    </row>
    <row r="81">
      <c r="B81" s="33" t="n"/>
      <c r="E81" s="34" t="n"/>
      <c r="F81" s="35" t="n"/>
      <c r="G81" s="36">
        <f>IF(OR(A81="",E81=""),"",IF(E81&gt;0,F81/E81,""))</f>
        <v/>
      </c>
    </row>
    <row r="82">
      <c r="B82" s="33" t="n"/>
      <c r="E82" s="34" t="n"/>
      <c r="F82" s="35" t="n"/>
      <c r="G82" s="36">
        <f>IF(OR(A82="",E82=""),"",IF(E82&gt;0,F82/E82,""))</f>
        <v/>
      </c>
    </row>
    <row r="83">
      <c r="B83" s="33" t="n"/>
      <c r="E83" s="34" t="n"/>
      <c r="F83" s="35" t="n"/>
      <c r="G83" s="36">
        <f>IF(OR(A83="",E83=""),"",IF(E83&gt;0,F83/E83,""))</f>
        <v/>
      </c>
    </row>
    <row r="84">
      <c r="B84" s="33" t="n"/>
      <c r="E84" s="34" t="n"/>
      <c r="F84" s="35" t="n"/>
      <c r="G84" s="36">
        <f>IF(OR(A84="",E84=""),"",IF(E84&gt;0,F84/E84,""))</f>
        <v/>
      </c>
    </row>
    <row r="85">
      <c r="B85" s="33" t="n"/>
      <c r="E85" s="34" t="n"/>
      <c r="F85" s="35" t="n"/>
      <c r="G85" s="36">
        <f>IF(OR(A85="",E85=""),"",IF(E85&gt;0,F85/E85,""))</f>
        <v/>
      </c>
    </row>
    <row r="86">
      <c r="B86" s="33" t="n"/>
      <c r="E86" s="34" t="n"/>
      <c r="F86" s="35" t="n"/>
      <c r="G86" s="36">
        <f>IF(OR(A86="",E86=""),"",IF(E86&gt;0,F86/E86,""))</f>
        <v/>
      </c>
    </row>
    <row r="87">
      <c r="B87" s="33" t="n"/>
      <c r="E87" s="34" t="n"/>
      <c r="F87" s="35" t="n"/>
      <c r="G87" s="36">
        <f>IF(OR(A87="",E87=""),"",IF(E87&gt;0,F87/E87,""))</f>
        <v/>
      </c>
    </row>
    <row r="88">
      <c r="B88" s="33" t="n"/>
      <c r="E88" s="34" t="n"/>
      <c r="F88" s="35" t="n"/>
      <c r="G88" s="36">
        <f>IF(OR(A88="",E88=""),"",IF(E88&gt;0,F88/E88,""))</f>
        <v/>
      </c>
    </row>
    <row r="89">
      <c r="B89" s="33" t="n"/>
      <c r="E89" s="34" t="n"/>
      <c r="F89" s="35" t="n"/>
      <c r="G89" s="36">
        <f>IF(OR(A89="",E89=""),"",IF(E89&gt;0,F89/E89,""))</f>
        <v/>
      </c>
    </row>
    <row r="90">
      <c r="B90" s="33" t="n"/>
      <c r="E90" s="34" t="n"/>
      <c r="F90" s="35" t="n"/>
      <c r="G90" s="36">
        <f>IF(OR(A90="",E90=""),"",IF(E90&gt;0,F90/E90,""))</f>
        <v/>
      </c>
    </row>
    <row r="91">
      <c r="B91" s="33" t="n"/>
      <c r="E91" s="34" t="n"/>
      <c r="F91" s="35" t="n"/>
      <c r="G91" s="36">
        <f>IF(OR(A91="",E91=""),"",IF(E91&gt;0,F91/E91,""))</f>
        <v/>
      </c>
    </row>
    <row r="92">
      <c r="B92" s="33" t="n"/>
      <c r="E92" s="34" t="n"/>
      <c r="F92" s="35" t="n"/>
      <c r="G92" s="36">
        <f>IF(OR(A92="",E92=""),"",IF(E92&gt;0,F92/E92,""))</f>
        <v/>
      </c>
    </row>
    <row r="93">
      <c r="B93" s="33" t="n"/>
      <c r="E93" s="34" t="n"/>
      <c r="F93" s="35" t="n"/>
      <c r="G93" s="36">
        <f>IF(OR(A93="",E93=""),"",IF(E93&gt;0,F93/E93,""))</f>
        <v/>
      </c>
    </row>
    <row r="94">
      <c r="B94" s="33" t="n"/>
      <c r="E94" s="34" t="n"/>
      <c r="F94" s="35" t="n"/>
      <c r="G94" s="36">
        <f>IF(OR(A94="",E94=""),"",IF(E94&gt;0,F94/E94,""))</f>
        <v/>
      </c>
    </row>
    <row r="95">
      <c r="B95" s="33" t="n"/>
      <c r="E95" s="34" t="n"/>
      <c r="F95" s="35" t="n"/>
      <c r="G95" s="36">
        <f>IF(OR(A95="",E95=""),"",IF(E95&gt;0,F95/E95,""))</f>
        <v/>
      </c>
    </row>
    <row r="96">
      <c r="B96" s="33" t="n"/>
      <c r="E96" s="34" t="n"/>
      <c r="F96" s="35" t="n"/>
      <c r="G96" s="36">
        <f>IF(OR(A96="",E96=""),"",IF(E96&gt;0,F96/E96,""))</f>
        <v/>
      </c>
    </row>
    <row r="97">
      <c r="B97" s="33" t="n"/>
      <c r="E97" s="34" t="n"/>
      <c r="F97" s="35" t="n"/>
      <c r="G97" s="36">
        <f>IF(OR(A97="",E97=""),"",IF(E97&gt;0,F97/E97,""))</f>
        <v/>
      </c>
    </row>
    <row r="98">
      <c r="B98" s="33" t="n"/>
      <c r="E98" s="34" t="n"/>
      <c r="F98" s="35" t="n"/>
      <c r="G98" s="36">
        <f>IF(OR(A98="",E98=""),"",IF(E98&gt;0,F98/E98,""))</f>
        <v/>
      </c>
    </row>
    <row r="99">
      <c r="B99" s="33" t="n"/>
      <c r="E99" s="34" t="n"/>
      <c r="F99" s="35" t="n"/>
      <c r="G99" s="36">
        <f>IF(OR(A99="",E99=""),"",IF(E99&gt;0,F99/E99,""))</f>
        <v/>
      </c>
    </row>
    <row r="100">
      <c r="B100" s="33" t="n"/>
      <c r="E100" s="34" t="n"/>
      <c r="F100" s="35" t="n"/>
      <c r="G100" s="36">
        <f>IF(OR(A100="",E100=""),"",IF(E100&gt;0,F100/E100,""))</f>
        <v/>
      </c>
    </row>
    <row r="101">
      <c r="B101" s="33" t="n"/>
      <c r="E101" s="34" t="n"/>
      <c r="F101" s="35" t="n"/>
      <c r="G101" s="36">
        <f>IF(OR(A101="",E101=""),"",IF(E101&gt;0,F101/E101,""))</f>
        <v/>
      </c>
    </row>
    <row r="102">
      <c r="B102" s="33" t="n"/>
      <c r="E102" s="34" t="n"/>
      <c r="F102" s="35" t="n"/>
      <c r="G102" s="36">
        <f>IF(OR(A102="",E102=""),"",IF(E102&gt;0,F102/E102,""))</f>
        <v/>
      </c>
    </row>
    <row r="103">
      <c r="B103" s="33" t="n"/>
      <c r="E103" s="34" t="n"/>
      <c r="F103" s="35" t="n"/>
      <c r="G103" s="36">
        <f>IF(OR(A103="",E103=""),"",IF(E103&gt;0,F103/E103,""))</f>
        <v/>
      </c>
    </row>
    <row r="104">
      <c r="B104" s="33" t="n"/>
      <c r="E104" s="34" t="n"/>
      <c r="F104" s="35" t="n"/>
      <c r="G104" s="36">
        <f>IF(OR(A104="",E104=""),"",IF(E104&gt;0,F104/E104,""))</f>
        <v/>
      </c>
    </row>
    <row r="105">
      <c r="B105" s="33" t="n"/>
      <c r="E105" s="34" t="n"/>
      <c r="F105" s="35" t="n"/>
      <c r="G105" s="36">
        <f>IF(OR(A105="",E105=""),"",IF(E105&gt;0,F105/E105,""))</f>
        <v/>
      </c>
    </row>
    <row r="106">
      <c r="B106" s="33" t="n"/>
      <c r="E106" s="34" t="n"/>
      <c r="F106" s="35" t="n"/>
      <c r="G106" s="36">
        <f>IF(OR(A106="",E106=""),"",IF(E106&gt;0,F106/E106,""))</f>
        <v/>
      </c>
    </row>
    <row r="107">
      <c r="B107" s="33" t="n"/>
      <c r="E107" s="34" t="n"/>
      <c r="F107" s="35" t="n"/>
      <c r="G107" s="36">
        <f>IF(OR(A107="",E107=""),"",IF(E107&gt;0,F107/E107,""))</f>
        <v/>
      </c>
    </row>
    <row r="108">
      <c r="B108" s="33" t="n"/>
      <c r="E108" s="34" t="n"/>
      <c r="F108" s="35" t="n"/>
      <c r="G108" s="36">
        <f>IF(OR(A108="",E108=""),"",IF(E108&gt;0,F108/E108,""))</f>
        <v/>
      </c>
    </row>
    <row r="109">
      <c r="B109" s="33" t="n"/>
      <c r="E109" s="34" t="n"/>
      <c r="F109" s="35" t="n"/>
      <c r="G109" s="36">
        <f>IF(OR(A109="",E109=""),"",IF(E109&gt;0,F109/E109,""))</f>
        <v/>
      </c>
    </row>
    <row r="110">
      <c r="B110" s="33" t="n"/>
      <c r="E110" s="34" t="n"/>
      <c r="F110" s="35" t="n"/>
      <c r="G110" s="36">
        <f>IF(OR(A110="",E110=""),"",IF(E110&gt;0,F110/E110,""))</f>
        <v/>
      </c>
    </row>
    <row r="111">
      <c r="B111" s="33" t="n"/>
      <c r="E111" s="34" t="n"/>
      <c r="F111" s="35" t="n"/>
      <c r="G111" s="36">
        <f>IF(OR(A111="",E111=""),"",IF(E111&gt;0,F111/E111,""))</f>
        <v/>
      </c>
    </row>
    <row r="112">
      <c r="B112" s="33" t="n"/>
      <c r="E112" s="34" t="n"/>
      <c r="F112" s="35" t="n"/>
      <c r="G112" s="36">
        <f>IF(OR(A112="",E112=""),"",IF(E112&gt;0,F112/E112,""))</f>
        <v/>
      </c>
    </row>
    <row r="113">
      <c r="B113" s="33" t="n"/>
      <c r="E113" s="34" t="n"/>
      <c r="F113" s="35" t="n"/>
      <c r="G113" s="36">
        <f>IF(OR(A113="",E113=""),"",IF(E113&gt;0,F113/E113,""))</f>
        <v/>
      </c>
    </row>
    <row r="114">
      <c r="B114" s="33" t="n"/>
      <c r="E114" s="34" t="n"/>
      <c r="F114" s="35" t="n"/>
      <c r="G114" s="36">
        <f>IF(OR(A114="",E114=""),"",IF(E114&gt;0,F114/E114,""))</f>
        <v/>
      </c>
    </row>
    <row r="115">
      <c r="B115" s="33" t="n"/>
      <c r="E115" s="34" t="n"/>
      <c r="F115" s="35" t="n"/>
      <c r="G115" s="36">
        <f>IF(OR(A115="",E115=""),"",IF(E115&gt;0,F115/E115,""))</f>
        <v/>
      </c>
    </row>
    <row r="116">
      <c r="B116" s="33" t="n"/>
      <c r="E116" s="34" t="n"/>
      <c r="F116" s="35" t="n"/>
      <c r="G116" s="36">
        <f>IF(OR(A116="",E116=""),"",IF(E116&gt;0,F116/E116,""))</f>
        <v/>
      </c>
    </row>
    <row r="117">
      <c r="B117" s="33" t="n"/>
      <c r="E117" s="34" t="n"/>
      <c r="F117" s="35" t="n"/>
      <c r="G117" s="36">
        <f>IF(OR(A117="",E117=""),"",IF(E117&gt;0,F117/E117,""))</f>
        <v/>
      </c>
    </row>
    <row r="118">
      <c r="B118" s="33" t="n"/>
      <c r="E118" s="34" t="n"/>
      <c r="F118" s="35" t="n"/>
      <c r="G118" s="36">
        <f>IF(OR(A118="",E118=""),"",IF(E118&gt;0,F118/E118,""))</f>
        <v/>
      </c>
    </row>
    <row r="119">
      <c r="B119" s="33" t="n"/>
      <c r="E119" s="34" t="n"/>
      <c r="F119" s="35" t="n"/>
      <c r="G119" s="36">
        <f>IF(OR(A119="",E119=""),"",IF(E119&gt;0,F119/E119,""))</f>
        <v/>
      </c>
    </row>
    <row r="120">
      <c r="B120" s="33" t="n"/>
      <c r="E120" s="34" t="n"/>
      <c r="F120" s="35" t="n"/>
      <c r="G120" s="36">
        <f>IF(OR(A120="",E120=""),"",IF(E120&gt;0,F120/E120,""))</f>
        <v/>
      </c>
    </row>
    <row r="121">
      <c r="B121" s="33" t="n"/>
      <c r="E121" s="34" t="n"/>
      <c r="F121" s="35" t="n"/>
      <c r="G121" s="36">
        <f>IF(OR(A121="",E121=""),"",IF(E121&gt;0,F121/E121,""))</f>
        <v/>
      </c>
    </row>
    <row r="122">
      <c r="B122" s="33" t="n"/>
      <c r="E122" s="34" t="n"/>
      <c r="F122" s="35" t="n"/>
      <c r="G122" s="36">
        <f>IF(OR(A122="",E122=""),"",IF(E122&gt;0,F122/E122,""))</f>
        <v/>
      </c>
    </row>
    <row r="123">
      <c r="B123" s="33" t="n"/>
      <c r="E123" s="34" t="n"/>
      <c r="F123" s="35" t="n"/>
      <c r="G123" s="36">
        <f>IF(OR(A123="",E123=""),"",IF(E123&gt;0,F123/E123,""))</f>
        <v/>
      </c>
    </row>
    <row r="124">
      <c r="B124" s="33" t="n"/>
      <c r="E124" s="34" t="n"/>
      <c r="F124" s="35" t="n"/>
      <c r="G124" s="36">
        <f>IF(OR(A124="",E124=""),"",IF(E124&gt;0,F124/E124,""))</f>
        <v/>
      </c>
    </row>
    <row r="125">
      <c r="B125" s="33" t="n"/>
      <c r="E125" s="34" t="n"/>
      <c r="F125" s="35" t="n"/>
      <c r="G125" s="36">
        <f>IF(OR(A125="",E125=""),"",IF(E125&gt;0,F125/E125,""))</f>
        <v/>
      </c>
    </row>
    <row r="126">
      <c r="B126" s="33" t="n"/>
      <c r="E126" s="34" t="n"/>
      <c r="F126" s="35" t="n"/>
      <c r="G126" s="36">
        <f>IF(OR(A126="",E126=""),"",IF(E126&gt;0,F126/E126,""))</f>
        <v/>
      </c>
    </row>
    <row r="127">
      <c r="B127" s="33" t="n"/>
      <c r="E127" s="34" t="n"/>
      <c r="F127" s="35" t="n"/>
      <c r="G127" s="36">
        <f>IF(OR(A127="",E127=""),"",IF(E127&gt;0,F127/E127,""))</f>
        <v/>
      </c>
    </row>
    <row r="128">
      <c r="B128" s="33" t="n"/>
      <c r="E128" s="34" t="n"/>
      <c r="F128" s="35" t="n"/>
      <c r="G128" s="36">
        <f>IF(OR(A128="",E128=""),"",IF(E128&gt;0,F128/E128,""))</f>
        <v/>
      </c>
    </row>
    <row r="129">
      <c r="B129" s="33" t="n"/>
      <c r="E129" s="34" t="n"/>
      <c r="F129" s="35" t="n"/>
      <c r="G129" s="36">
        <f>IF(OR(A129="",E129=""),"",IF(E129&gt;0,F129/E129,""))</f>
        <v/>
      </c>
    </row>
    <row r="130">
      <c r="B130" s="33" t="n"/>
      <c r="E130" s="34" t="n"/>
      <c r="F130" s="35" t="n"/>
      <c r="G130" s="36">
        <f>IF(OR(A130="",E130=""),"",IF(E130&gt;0,F130/E130,""))</f>
        <v/>
      </c>
    </row>
    <row r="131">
      <c r="B131" s="33" t="n"/>
      <c r="E131" s="34" t="n"/>
      <c r="F131" s="35" t="n"/>
      <c r="G131" s="36">
        <f>IF(OR(A131="",E131=""),"",IF(E131&gt;0,F131/E131,""))</f>
        <v/>
      </c>
    </row>
    <row r="132">
      <c r="B132" s="33" t="n"/>
      <c r="E132" s="34" t="n"/>
      <c r="F132" s="35" t="n"/>
      <c r="G132" s="36">
        <f>IF(OR(A132="",E132=""),"",IF(E132&gt;0,F132/E132,""))</f>
        <v/>
      </c>
    </row>
    <row r="133">
      <c r="B133" s="33" t="n"/>
      <c r="E133" s="34" t="n"/>
      <c r="F133" s="35" t="n"/>
      <c r="G133" s="36">
        <f>IF(OR(A133="",E133=""),"",IF(E133&gt;0,F133/E133,""))</f>
        <v/>
      </c>
    </row>
    <row r="134">
      <c r="B134" s="33" t="n"/>
      <c r="E134" s="34" t="n"/>
      <c r="F134" s="35" t="n"/>
      <c r="G134" s="36">
        <f>IF(OR(A134="",E134=""),"",IF(E134&gt;0,F134/E134,""))</f>
        <v/>
      </c>
    </row>
    <row r="135">
      <c r="B135" s="33" t="n"/>
      <c r="E135" s="34" t="n"/>
      <c r="F135" s="35" t="n"/>
      <c r="G135" s="36">
        <f>IF(OR(A135="",E135=""),"",IF(E135&gt;0,F135/E135,""))</f>
        <v/>
      </c>
    </row>
    <row r="136">
      <c r="B136" s="33" t="n"/>
      <c r="E136" s="34" t="n"/>
      <c r="F136" s="35" t="n"/>
      <c r="G136" s="36">
        <f>IF(OR(A136="",E136=""),"",IF(E136&gt;0,F136/E136,""))</f>
        <v/>
      </c>
    </row>
    <row r="137">
      <c r="B137" s="33" t="n"/>
      <c r="E137" s="34" t="n"/>
      <c r="F137" s="35" t="n"/>
      <c r="G137" s="36">
        <f>IF(OR(A137="",E137=""),"",IF(E137&gt;0,F137/E137,""))</f>
        <v/>
      </c>
    </row>
    <row r="138">
      <c r="B138" s="33" t="n"/>
      <c r="E138" s="34" t="n"/>
      <c r="F138" s="35" t="n"/>
      <c r="G138" s="36">
        <f>IF(OR(A138="",E138=""),"",IF(E138&gt;0,F138/E138,""))</f>
        <v/>
      </c>
    </row>
    <row r="139">
      <c r="B139" s="33" t="n"/>
      <c r="E139" s="34" t="n"/>
      <c r="F139" s="35" t="n"/>
      <c r="G139" s="36">
        <f>IF(OR(A139="",E139=""),"",IF(E139&gt;0,F139/E139,""))</f>
        <v/>
      </c>
    </row>
    <row r="140">
      <c r="B140" s="33" t="n"/>
      <c r="E140" s="34" t="n"/>
      <c r="F140" s="35" t="n"/>
      <c r="G140" s="36">
        <f>IF(OR(A140="",E140=""),"",IF(E140&gt;0,F140/E140,""))</f>
        <v/>
      </c>
    </row>
    <row r="141">
      <c r="B141" s="33" t="n"/>
      <c r="E141" s="34" t="n"/>
      <c r="F141" s="35" t="n"/>
      <c r="G141" s="36">
        <f>IF(OR(A141="",E141=""),"",IF(E141&gt;0,F141/E141,""))</f>
        <v/>
      </c>
    </row>
    <row r="142">
      <c r="B142" s="33" t="n"/>
      <c r="E142" s="34" t="n"/>
      <c r="F142" s="35" t="n"/>
      <c r="G142" s="36">
        <f>IF(OR(A142="",E142=""),"",IF(E142&gt;0,F142/E142,""))</f>
        <v/>
      </c>
    </row>
    <row r="143">
      <c r="B143" s="33" t="n"/>
      <c r="E143" s="34" t="n"/>
      <c r="F143" s="35" t="n"/>
      <c r="G143" s="36">
        <f>IF(OR(A143="",E143=""),"",IF(E143&gt;0,F143/E143,""))</f>
        <v/>
      </c>
    </row>
    <row r="144">
      <c r="B144" s="33" t="n"/>
      <c r="E144" s="34" t="n"/>
      <c r="F144" s="35" t="n"/>
      <c r="G144" s="36">
        <f>IF(OR(A144="",E144=""),"",IF(E144&gt;0,F144/E144,""))</f>
        <v/>
      </c>
    </row>
    <row r="145">
      <c r="B145" s="33" t="n"/>
      <c r="E145" s="34" t="n"/>
      <c r="F145" s="35" t="n"/>
      <c r="G145" s="36">
        <f>IF(OR(A145="",E145=""),"",IF(E145&gt;0,F145/E145,""))</f>
        <v/>
      </c>
    </row>
    <row r="146">
      <c r="B146" s="33" t="n"/>
      <c r="E146" s="34" t="n"/>
      <c r="F146" s="35" t="n"/>
      <c r="G146" s="36">
        <f>IF(OR(A146="",E146=""),"",IF(E146&gt;0,F146/E146,""))</f>
        <v/>
      </c>
    </row>
    <row r="147">
      <c r="B147" s="33" t="n"/>
      <c r="E147" s="34" t="n"/>
      <c r="F147" s="35" t="n"/>
      <c r="G147" s="36">
        <f>IF(OR(A147="",E147=""),"",IF(E147&gt;0,F147/E147,""))</f>
        <v/>
      </c>
    </row>
    <row r="148">
      <c r="B148" s="33" t="n"/>
      <c r="E148" s="34" t="n"/>
      <c r="F148" s="35" t="n"/>
      <c r="G148" s="36">
        <f>IF(OR(A148="",E148=""),"",IF(E148&gt;0,F148/E148,""))</f>
        <v/>
      </c>
    </row>
    <row r="149">
      <c r="B149" s="33" t="n"/>
      <c r="E149" s="34" t="n"/>
      <c r="F149" s="35" t="n"/>
      <c r="G149" s="36">
        <f>IF(OR(A149="",E149=""),"",IF(E149&gt;0,F149/E149,""))</f>
        <v/>
      </c>
    </row>
    <row r="150">
      <c r="B150" s="33" t="n"/>
      <c r="E150" s="34" t="n"/>
      <c r="F150" s="35" t="n"/>
      <c r="G150" s="36">
        <f>IF(OR(A150="",E150=""),"",IF(E150&gt;0,F150/E150,""))</f>
        <v/>
      </c>
    </row>
    <row r="151">
      <c r="B151" s="33" t="n"/>
      <c r="E151" s="34" t="n"/>
      <c r="F151" s="35" t="n"/>
      <c r="G151" s="36">
        <f>IF(OR(A151="",E151=""),"",IF(E151&gt;0,F151/E151,""))</f>
        <v/>
      </c>
    </row>
    <row r="152">
      <c r="B152" s="33" t="n"/>
      <c r="E152" s="34" t="n"/>
      <c r="F152" s="35" t="n"/>
      <c r="G152" s="36">
        <f>IF(OR(A152="",E152=""),"",IF(E152&gt;0,F152/E152,""))</f>
        <v/>
      </c>
    </row>
    <row r="153">
      <c r="B153" s="33" t="n"/>
      <c r="E153" s="34" t="n"/>
      <c r="F153" s="35" t="n"/>
      <c r="G153" s="36">
        <f>IF(OR(A153="",E153=""),"",IF(E153&gt;0,F153/E153,""))</f>
        <v/>
      </c>
    </row>
    <row r="154">
      <c r="B154" s="33" t="n"/>
      <c r="E154" s="34" t="n"/>
      <c r="F154" s="35" t="n"/>
      <c r="G154" s="36">
        <f>IF(OR(A154="",E154=""),"",IF(E154&gt;0,F154/E154,""))</f>
        <v/>
      </c>
    </row>
    <row r="155">
      <c r="B155" s="33" t="n"/>
      <c r="E155" s="34" t="n"/>
      <c r="F155" s="35" t="n"/>
      <c r="G155" s="36">
        <f>IF(OR(A155="",E155=""),"",IF(E155&gt;0,F155/E155,""))</f>
        <v/>
      </c>
    </row>
    <row r="156">
      <c r="B156" s="33" t="n"/>
      <c r="E156" s="34" t="n"/>
      <c r="F156" s="35" t="n"/>
      <c r="G156" s="36">
        <f>IF(OR(A156="",E156=""),"",IF(E156&gt;0,F156/E156,""))</f>
        <v/>
      </c>
    </row>
    <row r="157">
      <c r="B157" s="33" t="n"/>
      <c r="E157" s="34" t="n"/>
      <c r="F157" s="35" t="n"/>
      <c r="G157" s="36">
        <f>IF(OR(A157="",E157=""),"",IF(E157&gt;0,F157/E157,""))</f>
        <v/>
      </c>
    </row>
    <row r="158">
      <c r="B158" s="33" t="n"/>
      <c r="E158" s="34" t="n"/>
      <c r="F158" s="35" t="n"/>
      <c r="G158" s="36">
        <f>IF(OR(A158="",E158=""),"",IF(E158&gt;0,F158/E158,""))</f>
        <v/>
      </c>
    </row>
    <row r="159">
      <c r="B159" s="33" t="n"/>
      <c r="E159" s="34" t="n"/>
      <c r="F159" s="35" t="n"/>
      <c r="G159" s="36">
        <f>IF(OR(A159="",E159=""),"",IF(E159&gt;0,F159/E159,""))</f>
        <v/>
      </c>
    </row>
    <row r="160">
      <c r="B160" s="33" t="n"/>
      <c r="E160" s="34" t="n"/>
      <c r="F160" s="35" t="n"/>
      <c r="G160" s="36">
        <f>IF(OR(A160="",E160=""),"",IF(E160&gt;0,F160/E160,""))</f>
        <v/>
      </c>
    </row>
    <row r="161">
      <c r="B161" s="33" t="n"/>
      <c r="E161" s="34" t="n"/>
      <c r="F161" s="35" t="n"/>
      <c r="G161" s="36">
        <f>IF(OR(A161="",E161=""),"",IF(E161&gt;0,F161/E161,""))</f>
        <v/>
      </c>
    </row>
    <row r="162">
      <c r="B162" s="33" t="n"/>
      <c r="E162" s="34" t="n"/>
      <c r="F162" s="35" t="n"/>
      <c r="G162" s="36">
        <f>IF(OR(A162="",E162=""),"",IF(E162&gt;0,F162/E162,""))</f>
        <v/>
      </c>
    </row>
    <row r="163">
      <c r="B163" s="33" t="n"/>
      <c r="E163" s="34" t="n"/>
      <c r="F163" s="35" t="n"/>
      <c r="G163" s="36">
        <f>IF(OR(A163="",E163=""),"",IF(E163&gt;0,F163/E163,""))</f>
        <v/>
      </c>
    </row>
    <row r="164">
      <c r="B164" s="33" t="n"/>
      <c r="E164" s="34" t="n"/>
      <c r="F164" s="35" t="n"/>
      <c r="G164" s="36">
        <f>IF(OR(A164="",E164=""),"",IF(E164&gt;0,F164/E164,""))</f>
        <v/>
      </c>
    </row>
    <row r="165">
      <c r="B165" s="33" t="n"/>
      <c r="E165" s="34" t="n"/>
      <c r="F165" s="35" t="n"/>
      <c r="G165" s="36">
        <f>IF(OR(A165="",E165=""),"",IF(E165&gt;0,F165/E165,""))</f>
        <v/>
      </c>
    </row>
    <row r="166">
      <c r="B166" s="33" t="n"/>
      <c r="E166" s="34" t="n"/>
      <c r="F166" s="35" t="n"/>
      <c r="G166" s="36">
        <f>IF(OR(A166="",E166=""),"",IF(E166&gt;0,F166/E166,""))</f>
        <v/>
      </c>
    </row>
    <row r="167">
      <c r="B167" s="33" t="n"/>
      <c r="E167" s="34" t="n"/>
      <c r="F167" s="35" t="n"/>
      <c r="G167" s="36">
        <f>IF(OR(A167="",E167=""),"",IF(E167&gt;0,F167/E167,""))</f>
        <v/>
      </c>
    </row>
    <row r="168">
      <c r="B168" s="33" t="n"/>
      <c r="E168" s="34" t="n"/>
      <c r="F168" s="35" t="n"/>
      <c r="G168" s="36">
        <f>IF(OR(A168="",E168=""),"",IF(E168&gt;0,F168/E168,""))</f>
        <v/>
      </c>
    </row>
    <row r="169">
      <c r="B169" s="33" t="n"/>
      <c r="E169" s="34" t="n"/>
      <c r="F169" s="35" t="n"/>
      <c r="G169" s="36">
        <f>IF(OR(A169="",E169=""),"",IF(E169&gt;0,F169/E169,""))</f>
        <v/>
      </c>
    </row>
    <row r="170">
      <c r="B170" s="33" t="n"/>
      <c r="E170" s="34" t="n"/>
      <c r="F170" s="35" t="n"/>
      <c r="G170" s="36">
        <f>IF(OR(A170="",E170=""),"",IF(E170&gt;0,F170/E170,""))</f>
        <v/>
      </c>
    </row>
    <row r="171">
      <c r="B171" s="33" t="n"/>
      <c r="E171" s="34" t="n"/>
      <c r="F171" s="35" t="n"/>
      <c r="G171" s="36">
        <f>IF(OR(A171="",E171=""),"",IF(E171&gt;0,F171/E171,""))</f>
        <v/>
      </c>
    </row>
    <row r="172">
      <c r="B172" s="33" t="n"/>
      <c r="E172" s="34" t="n"/>
      <c r="F172" s="35" t="n"/>
      <c r="G172" s="36">
        <f>IF(OR(A172="",E172=""),"",IF(E172&gt;0,F172/E172,""))</f>
        <v/>
      </c>
    </row>
    <row r="173">
      <c r="B173" s="33" t="n"/>
      <c r="E173" s="34" t="n"/>
      <c r="F173" s="35" t="n"/>
      <c r="G173" s="36">
        <f>IF(OR(A173="",E173=""),"",IF(E173&gt;0,F173/E173,""))</f>
        <v/>
      </c>
    </row>
    <row r="174">
      <c r="B174" s="33" t="n"/>
      <c r="E174" s="34" t="n"/>
      <c r="F174" s="35" t="n"/>
      <c r="G174" s="36">
        <f>IF(OR(A174="",E174=""),"",IF(E174&gt;0,F174/E174,""))</f>
        <v/>
      </c>
    </row>
    <row r="175">
      <c r="B175" s="33" t="n"/>
      <c r="E175" s="34" t="n"/>
      <c r="F175" s="35" t="n"/>
      <c r="G175" s="36">
        <f>IF(OR(A175="",E175=""),"",IF(E175&gt;0,F175/E175,""))</f>
        <v/>
      </c>
    </row>
    <row r="176">
      <c r="B176" s="33" t="n"/>
      <c r="E176" s="34" t="n"/>
      <c r="F176" s="35" t="n"/>
      <c r="G176" s="36">
        <f>IF(OR(A176="",E176=""),"",IF(E176&gt;0,F176/E176,""))</f>
        <v/>
      </c>
    </row>
    <row r="177">
      <c r="B177" s="33" t="n"/>
      <c r="E177" s="34" t="n"/>
      <c r="F177" s="35" t="n"/>
      <c r="G177" s="36">
        <f>IF(OR(A177="",E177=""),"",IF(E177&gt;0,F177/E177,""))</f>
        <v/>
      </c>
    </row>
    <row r="178">
      <c r="B178" s="33" t="n"/>
      <c r="E178" s="34" t="n"/>
      <c r="F178" s="35" t="n"/>
      <c r="G178" s="36">
        <f>IF(OR(A178="",E178=""),"",IF(E178&gt;0,F178/E178,""))</f>
        <v/>
      </c>
    </row>
    <row r="179">
      <c r="B179" s="33" t="n"/>
      <c r="E179" s="34" t="n"/>
      <c r="F179" s="35" t="n"/>
      <c r="G179" s="36">
        <f>IF(OR(A179="",E179=""),"",IF(E179&gt;0,F179/E179,""))</f>
        <v/>
      </c>
    </row>
    <row r="180">
      <c r="B180" s="33" t="n"/>
      <c r="E180" s="34" t="n"/>
      <c r="F180" s="35" t="n"/>
      <c r="G180" s="36">
        <f>IF(OR(A180="",E180=""),"",IF(E180&gt;0,F180/E180,""))</f>
        <v/>
      </c>
    </row>
    <row r="181">
      <c r="B181" s="33" t="n"/>
      <c r="E181" s="34" t="n"/>
      <c r="F181" s="35" t="n"/>
      <c r="G181" s="36">
        <f>IF(OR(A181="",E181=""),"",IF(E181&gt;0,F181/E181,""))</f>
        <v/>
      </c>
    </row>
    <row r="182">
      <c r="B182" s="33" t="n"/>
      <c r="E182" s="34" t="n"/>
      <c r="F182" s="35" t="n"/>
      <c r="G182" s="36">
        <f>IF(OR(A182="",E182=""),"",IF(E182&gt;0,F182/E182,""))</f>
        <v/>
      </c>
    </row>
    <row r="183">
      <c r="B183" s="33" t="n"/>
      <c r="E183" s="34" t="n"/>
      <c r="F183" s="35" t="n"/>
      <c r="G183" s="36">
        <f>IF(OR(A183="",E183=""),"",IF(E183&gt;0,F183/E183,""))</f>
        <v/>
      </c>
    </row>
    <row r="184">
      <c r="B184" s="33" t="n"/>
      <c r="E184" s="34" t="n"/>
      <c r="F184" s="35" t="n"/>
      <c r="G184" s="36">
        <f>IF(OR(A184="",E184=""),"",IF(E184&gt;0,F184/E184,""))</f>
        <v/>
      </c>
    </row>
    <row r="185">
      <c r="B185" s="33" t="n"/>
      <c r="E185" s="34" t="n"/>
      <c r="F185" s="35" t="n"/>
      <c r="G185" s="36">
        <f>IF(OR(A185="",E185=""),"",IF(E185&gt;0,F185/E185,""))</f>
        <v/>
      </c>
    </row>
    <row r="186">
      <c r="B186" s="33" t="n"/>
      <c r="E186" s="34" t="n"/>
      <c r="F186" s="35" t="n"/>
      <c r="G186" s="36">
        <f>IF(OR(A186="",E186=""),"",IF(E186&gt;0,F186/E186,""))</f>
        <v/>
      </c>
    </row>
    <row r="187">
      <c r="B187" s="33" t="n"/>
      <c r="E187" s="34" t="n"/>
      <c r="F187" s="35" t="n"/>
      <c r="G187" s="36">
        <f>IF(OR(A187="",E187=""),"",IF(E187&gt;0,F187/E187,""))</f>
        <v/>
      </c>
    </row>
    <row r="188">
      <c r="B188" s="33" t="n"/>
      <c r="E188" s="34" t="n"/>
      <c r="F188" s="35" t="n"/>
      <c r="G188" s="36">
        <f>IF(OR(A188="",E188=""),"",IF(E188&gt;0,F188/E188,""))</f>
        <v/>
      </c>
    </row>
    <row r="189">
      <c r="B189" s="33" t="n"/>
      <c r="E189" s="34" t="n"/>
      <c r="F189" s="35" t="n"/>
      <c r="G189" s="36">
        <f>IF(OR(A189="",E189=""),"",IF(E189&gt;0,F189/E189,""))</f>
        <v/>
      </c>
    </row>
    <row r="190">
      <c r="B190" s="33" t="n"/>
      <c r="E190" s="34" t="n"/>
      <c r="F190" s="35" t="n"/>
      <c r="G190" s="36">
        <f>IF(OR(A190="",E190=""),"",IF(E190&gt;0,F190/E190,""))</f>
        <v/>
      </c>
    </row>
    <row r="191">
      <c r="B191" s="33" t="n"/>
      <c r="E191" s="34" t="n"/>
      <c r="F191" s="35" t="n"/>
      <c r="G191" s="36">
        <f>IF(OR(A191="",E191=""),"",IF(E191&gt;0,F191/E191,""))</f>
        <v/>
      </c>
    </row>
    <row r="192">
      <c r="B192" s="33" t="n"/>
      <c r="E192" s="34" t="n"/>
      <c r="F192" s="35" t="n"/>
      <c r="G192" s="36">
        <f>IF(OR(A192="",E192=""),"",IF(E192&gt;0,F192/E192,""))</f>
        <v/>
      </c>
    </row>
    <row r="193">
      <c r="B193" s="33" t="n"/>
      <c r="E193" s="34" t="n"/>
      <c r="F193" s="35" t="n"/>
      <c r="G193" s="36">
        <f>IF(OR(A193="",E193=""),"",IF(E193&gt;0,F193/E193,""))</f>
        <v/>
      </c>
    </row>
    <row r="194">
      <c r="B194" s="33" t="n"/>
      <c r="E194" s="34" t="n"/>
      <c r="F194" s="35" t="n"/>
      <c r="G194" s="36">
        <f>IF(OR(A194="",E194=""),"",IF(E194&gt;0,F194/E194,""))</f>
        <v/>
      </c>
    </row>
    <row r="195">
      <c r="B195" s="33" t="n"/>
      <c r="E195" s="34" t="n"/>
      <c r="F195" s="35" t="n"/>
      <c r="G195" s="36">
        <f>IF(OR(A195="",E195=""),"",IF(E195&gt;0,F195/E195,""))</f>
        <v/>
      </c>
    </row>
    <row r="196">
      <c r="B196" s="33" t="n"/>
      <c r="E196" s="34" t="n"/>
      <c r="F196" s="35" t="n"/>
      <c r="G196" s="36">
        <f>IF(OR(A196="",E196=""),"",IF(E196&gt;0,F196/E196,""))</f>
        <v/>
      </c>
    </row>
    <row r="197">
      <c r="B197" s="33" t="n"/>
      <c r="E197" s="34" t="n"/>
      <c r="F197" s="35" t="n"/>
      <c r="G197" s="36">
        <f>IF(OR(A197="",E197=""),"",IF(E197&gt;0,F197/E197,""))</f>
        <v/>
      </c>
    </row>
    <row r="198">
      <c r="B198" s="33" t="n"/>
      <c r="E198" s="34" t="n"/>
      <c r="F198" s="35" t="n"/>
      <c r="G198" s="36">
        <f>IF(OR(A198="",E198=""),"",IF(E198&gt;0,F198/E198,""))</f>
        <v/>
      </c>
    </row>
    <row r="199">
      <c r="B199" s="33" t="n"/>
      <c r="E199" s="34" t="n"/>
      <c r="F199" s="35" t="n"/>
      <c r="G199" s="36">
        <f>IF(OR(A199="",E199=""),"",IF(E199&gt;0,F199/E199,""))</f>
        <v/>
      </c>
    </row>
    <row r="200">
      <c r="B200" s="33" t="n"/>
      <c r="E200" s="34" t="n"/>
      <c r="F200" s="35" t="n"/>
      <c r="G200" s="36">
        <f>IF(OR(A200="",E200=""),"",IF(E200&gt;0,F200/E200,""))</f>
        <v/>
      </c>
    </row>
    <row r="201">
      <c r="B201" s="33" t="n"/>
      <c r="E201" s="34" t="n"/>
      <c r="F201" s="35" t="n"/>
      <c r="G201" s="36">
        <f>IF(OR(A201="",E201=""),"",IF(E201&gt;0,F201/E201,""))</f>
        <v/>
      </c>
    </row>
    <row r="202">
      <c r="B202" s="33" t="n"/>
      <c r="E202" s="34" t="n"/>
      <c r="F202" s="35" t="n"/>
      <c r="G202" s="36">
        <f>IF(OR(A202="",E202=""),"",IF(E202&gt;0,F202/E202,""))</f>
        <v/>
      </c>
    </row>
    <row r="203">
      <c r="B203" s="33" t="n"/>
      <c r="E203" s="34" t="n"/>
      <c r="F203" s="35" t="n"/>
      <c r="G203" s="36">
        <f>IF(OR(A203="",E203=""),"",IF(E203&gt;0,F203/E203,""))</f>
        <v/>
      </c>
    </row>
    <row r="204">
      <c r="B204" s="33" t="n"/>
      <c r="E204" s="34" t="n"/>
      <c r="F204" s="35" t="n"/>
      <c r="G204" s="36">
        <f>IF(OR(A204="",E204=""),"",IF(E204&gt;0,F204/E204,""))</f>
        <v/>
      </c>
    </row>
    <row r="205">
      <c r="B205" s="33" t="n"/>
      <c r="E205" s="34" t="n"/>
      <c r="F205" s="35" t="n"/>
      <c r="G205" s="36">
        <f>IF(OR(A205="",E205=""),"",IF(E205&gt;0,F205/E205,""))</f>
        <v/>
      </c>
    </row>
    <row r="206">
      <c r="B206" s="33" t="n"/>
      <c r="E206" s="34" t="n"/>
      <c r="F206" s="35" t="n"/>
      <c r="G206" s="36">
        <f>IF(OR(A206="",E206=""),"",IF(E206&gt;0,F206/E206,""))</f>
        <v/>
      </c>
    </row>
    <row r="207">
      <c r="B207" s="33" t="n"/>
      <c r="E207" s="34" t="n"/>
      <c r="F207" s="35" t="n"/>
      <c r="G207" s="36">
        <f>IF(OR(A207="",E207=""),"",IF(E207&gt;0,F207/E207,""))</f>
        <v/>
      </c>
    </row>
    <row r="208">
      <c r="B208" s="33" t="n"/>
      <c r="E208" s="34" t="n"/>
      <c r="F208" s="35" t="n"/>
      <c r="G208" s="36">
        <f>IF(OR(A208="",E208=""),"",IF(E208&gt;0,F208/E208,""))</f>
        <v/>
      </c>
    </row>
    <row r="209">
      <c r="B209" s="33" t="n"/>
      <c r="E209" s="34" t="n"/>
      <c r="F209" s="35" t="n"/>
      <c r="G209" s="36">
        <f>IF(OR(A209="",E209=""),"",IF(E209&gt;0,F209/E209,""))</f>
        <v/>
      </c>
    </row>
    <row r="210">
      <c r="B210" s="33" t="n"/>
      <c r="E210" s="34" t="n"/>
      <c r="F210" s="35" t="n"/>
      <c r="G210" s="36">
        <f>IF(OR(A210="",E210=""),"",IF(E210&gt;0,F210/E210,""))</f>
        <v/>
      </c>
    </row>
    <row r="211">
      <c r="B211" s="33" t="n"/>
      <c r="E211" s="34" t="n"/>
      <c r="F211" s="35" t="n"/>
      <c r="G211" s="36">
        <f>IF(OR(A211="",E211=""),"",IF(E211&gt;0,F211/E211,""))</f>
        <v/>
      </c>
    </row>
    <row r="212">
      <c r="B212" s="33" t="n"/>
      <c r="E212" s="34" t="n"/>
      <c r="F212" s="35" t="n"/>
      <c r="G212" s="36">
        <f>IF(OR(A212="",E212=""),"",IF(E212&gt;0,F212/E212,""))</f>
        <v/>
      </c>
    </row>
    <row r="213">
      <c r="B213" s="33" t="n"/>
      <c r="E213" s="34" t="n"/>
      <c r="F213" s="35" t="n"/>
      <c r="G213" s="36">
        <f>IF(OR(A213="",E213=""),"",IF(E213&gt;0,F213/E213,""))</f>
        <v/>
      </c>
    </row>
    <row r="214">
      <c r="B214" s="33" t="n"/>
      <c r="E214" s="34" t="n"/>
      <c r="F214" s="35" t="n"/>
      <c r="G214" s="36">
        <f>IF(OR(A214="",E214=""),"",IF(E214&gt;0,F214/E214,""))</f>
        <v/>
      </c>
    </row>
    <row r="215">
      <c r="B215" s="33" t="n"/>
      <c r="E215" s="34" t="n"/>
      <c r="F215" s="35" t="n"/>
      <c r="G215" s="36">
        <f>IF(OR(A215="",E215=""),"",IF(E215&gt;0,F215/E215,""))</f>
        <v/>
      </c>
    </row>
    <row r="216">
      <c r="B216" s="33" t="n"/>
      <c r="E216" s="34" t="n"/>
      <c r="F216" s="35" t="n"/>
      <c r="G216" s="36">
        <f>IF(OR(A216="",E216=""),"",IF(E216&gt;0,F216/E216,""))</f>
        <v/>
      </c>
    </row>
    <row r="217">
      <c r="B217" s="33" t="n"/>
      <c r="E217" s="34" t="n"/>
      <c r="F217" s="35" t="n"/>
      <c r="G217" s="36">
        <f>IF(OR(A217="",E217=""),"",IF(E217&gt;0,F217/E217,""))</f>
        <v/>
      </c>
    </row>
    <row r="218">
      <c r="B218" s="33" t="n"/>
      <c r="E218" s="34" t="n"/>
      <c r="F218" s="35" t="n"/>
      <c r="G218" s="36">
        <f>IF(OR(A218="",E218=""),"",IF(E218&gt;0,F218/E218,""))</f>
        <v/>
      </c>
    </row>
    <row r="219">
      <c r="B219" s="33" t="n"/>
      <c r="E219" s="34" t="n"/>
      <c r="F219" s="35" t="n"/>
      <c r="G219" s="36">
        <f>IF(OR(A219="",E219=""),"",IF(E219&gt;0,F219/E219,""))</f>
        <v/>
      </c>
    </row>
    <row r="220">
      <c r="B220" s="33" t="n"/>
      <c r="E220" s="34" t="n"/>
      <c r="F220" s="35" t="n"/>
      <c r="G220" s="36">
        <f>IF(OR(A220="",E220=""),"",IF(E220&gt;0,F220/E220,""))</f>
        <v/>
      </c>
    </row>
    <row r="221">
      <c r="B221" s="33" t="n"/>
      <c r="E221" s="34" t="n"/>
      <c r="F221" s="35" t="n"/>
      <c r="G221" s="36">
        <f>IF(OR(A221="",E221=""),"",IF(E221&gt;0,F221/E221,""))</f>
        <v/>
      </c>
    </row>
    <row r="222">
      <c r="B222" s="33" t="n"/>
      <c r="E222" s="34" t="n"/>
      <c r="F222" s="35" t="n"/>
      <c r="G222" s="36">
        <f>IF(OR(A222="",E222=""),"",IF(E222&gt;0,F222/E222,""))</f>
        <v/>
      </c>
    </row>
    <row r="223">
      <c r="B223" s="33" t="n"/>
      <c r="E223" s="34" t="n"/>
      <c r="F223" s="35" t="n"/>
      <c r="G223" s="36">
        <f>IF(OR(A223="",E223=""),"",IF(E223&gt;0,F223/E223,""))</f>
        <v/>
      </c>
    </row>
    <row r="224">
      <c r="B224" s="33" t="n"/>
      <c r="E224" s="34" t="n"/>
      <c r="F224" s="35" t="n"/>
      <c r="G224" s="36">
        <f>IF(OR(A224="",E224=""),"",IF(E224&gt;0,F224/E224,""))</f>
        <v/>
      </c>
    </row>
    <row r="225">
      <c r="B225" s="33" t="n"/>
      <c r="E225" s="34" t="n"/>
      <c r="F225" s="35" t="n"/>
      <c r="G225" s="36">
        <f>IF(OR(A225="",E225=""),"",IF(E225&gt;0,F225/E225,""))</f>
        <v/>
      </c>
    </row>
    <row r="226">
      <c r="B226" s="33" t="n"/>
      <c r="E226" s="34" t="n"/>
      <c r="F226" s="35" t="n"/>
      <c r="G226" s="36">
        <f>IF(OR(A226="",E226=""),"",IF(E226&gt;0,F226/E226,""))</f>
        <v/>
      </c>
    </row>
    <row r="227">
      <c r="B227" s="33" t="n"/>
      <c r="E227" s="34" t="n"/>
      <c r="F227" s="35" t="n"/>
      <c r="G227" s="36">
        <f>IF(OR(A227="",E227=""),"",IF(E227&gt;0,F227/E227,""))</f>
        <v/>
      </c>
    </row>
    <row r="228">
      <c r="B228" s="33" t="n"/>
      <c r="E228" s="34" t="n"/>
      <c r="F228" s="35" t="n"/>
      <c r="G228" s="36">
        <f>IF(OR(A228="",E228=""),"",IF(E228&gt;0,F228/E228,""))</f>
        <v/>
      </c>
    </row>
    <row r="229">
      <c r="B229" s="33" t="n"/>
      <c r="E229" s="34" t="n"/>
      <c r="F229" s="35" t="n"/>
      <c r="G229" s="36">
        <f>IF(OR(A229="",E229=""),"",IF(E229&gt;0,F229/E229,""))</f>
        <v/>
      </c>
    </row>
    <row r="230">
      <c r="B230" s="33" t="n"/>
      <c r="E230" s="34" t="n"/>
      <c r="F230" s="35" t="n"/>
      <c r="G230" s="36">
        <f>IF(OR(A230="",E230=""),"",IF(E230&gt;0,F230/E230,""))</f>
        <v/>
      </c>
    </row>
    <row r="231">
      <c r="B231" s="33" t="n"/>
      <c r="E231" s="34" t="n"/>
      <c r="F231" s="35" t="n"/>
      <c r="G231" s="36">
        <f>IF(OR(A231="",E231=""),"",IF(E231&gt;0,F231/E231,""))</f>
        <v/>
      </c>
    </row>
    <row r="232">
      <c r="B232" s="33" t="n"/>
      <c r="E232" s="34" t="n"/>
      <c r="F232" s="35" t="n"/>
      <c r="G232" s="36">
        <f>IF(OR(A232="",E232=""),"",IF(E232&gt;0,F232/E232,""))</f>
        <v/>
      </c>
    </row>
    <row r="233">
      <c r="B233" s="33" t="n"/>
      <c r="E233" s="34" t="n"/>
      <c r="F233" s="35" t="n"/>
      <c r="G233" s="36">
        <f>IF(OR(A233="",E233=""),"",IF(E233&gt;0,F233/E233,""))</f>
        <v/>
      </c>
    </row>
    <row r="234">
      <c r="B234" s="33" t="n"/>
      <c r="E234" s="34" t="n"/>
      <c r="F234" s="35" t="n"/>
      <c r="G234" s="36">
        <f>IF(OR(A234="",E234=""),"",IF(E234&gt;0,F234/E234,""))</f>
        <v/>
      </c>
    </row>
    <row r="235">
      <c r="B235" s="33" t="n"/>
      <c r="E235" s="34" t="n"/>
      <c r="F235" s="35" t="n"/>
      <c r="G235" s="36">
        <f>IF(OR(A235="",E235=""),"",IF(E235&gt;0,F235/E235,""))</f>
        <v/>
      </c>
    </row>
    <row r="236">
      <c r="B236" s="33" t="n"/>
      <c r="E236" s="34" t="n"/>
      <c r="F236" s="35" t="n"/>
      <c r="G236" s="36">
        <f>IF(OR(A236="",E236=""),"",IF(E236&gt;0,F236/E236,""))</f>
        <v/>
      </c>
    </row>
    <row r="237">
      <c r="B237" s="33" t="n"/>
      <c r="E237" s="34" t="n"/>
      <c r="F237" s="35" t="n"/>
      <c r="G237" s="36">
        <f>IF(OR(A237="",E237=""),"",IF(E237&gt;0,F237/E237,""))</f>
        <v/>
      </c>
    </row>
    <row r="238">
      <c r="B238" s="33" t="n"/>
      <c r="E238" s="34" t="n"/>
      <c r="F238" s="35" t="n"/>
      <c r="G238" s="36">
        <f>IF(OR(A238="",E238=""),"",IF(E238&gt;0,F238/E238,""))</f>
        <v/>
      </c>
    </row>
    <row r="239">
      <c r="B239" s="33" t="n"/>
      <c r="E239" s="34" t="n"/>
      <c r="F239" s="35" t="n"/>
      <c r="G239" s="36">
        <f>IF(OR(A239="",E239=""),"",IF(E239&gt;0,F239/E239,""))</f>
        <v/>
      </c>
    </row>
    <row r="240">
      <c r="B240" s="33" t="n"/>
      <c r="E240" s="34" t="n"/>
      <c r="F240" s="35" t="n"/>
      <c r="G240" s="36">
        <f>IF(OR(A240="",E240=""),"",IF(E240&gt;0,F240/E240,""))</f>
        <v/>
      </c>
    </row>
    <row r="241">
      <c r="B241" s="33" t="n"/>
      <c r="E241" s="34" t="n"/>
      <c r="F241" s="35" t="n"/>
      <c r="G241" s="36">
        <f>IF(OR(A241="",E241=""),"",IF(E241&gt;0,F241/E241,""))</f>
        <v/>
      </c>
    </row>
    <row r="242">
      <c r="B242" s="33" t="n"/>
      <c r="E242" s="34" t="n"/>
      <c r="F242" s="35" t="n"/>
      <c r="G242" s="36">
        <f>IF(OR(A242="",E242=""),"",IF(E242&gt;0,F242/E242,""))</f>
        <v/>
      </c>
    </row>
    <row r="243">
      <c r="B243" s="33" t="n"/>
      <c r="E243" s="34" t="n"/>
      <c r="F243" s="35" t="n"/>
      <c r="G243" s="36">
        <f>IF(OR(A243="",E243=""),"",IF(E243&gt;0,F243/E243,""))</f>
        <v/>
      </c>
    </row>
    <row r="244">
      <c r="B244" s="33" t="n"/>
      <c r="E244" s="34" t="n"/>
      <c r="F244" s="35" t="n"/>
      <c r="G244" s="36">
        <f>IF(OR(A244="",E244=""),"",IF(E244&gt;0,F244/E244,""))</f>
        <v/>
      </c>
    </row>
    <row r="245">
      <c r="B245" s="33" t="n"/>
      <c r="E245" s="34" t="n"/>
      <c r="F245" s="35" t="n"/>
      <c r="G245" s="36">
        <f>IF(OR(A245="",E245=""),"",IF(E245&gt;0,F245/E245,""))</f>
        <v/>
      </c>
    </row>
    <row r="246">
      <c r="B246" s="33" t="n"/>
      <c r="E246" s="34" t="n"/>
      <c r="F246" s="35" t="n"/>
      <c r="G246" s="36">
        <f>IF(OR(A246="",E246=""),"",IF(E246&gt;0,F246/E246,""))</f>
        <v/>
      </c>
    </row>
    <row r="247">
      <c r="B247" s="33" t="n"/>
      <c r="E247" s="34" t="n"/>
      <c r="F247" s="35" t="n"/>
      <c r="G247" s="36">
        <f>IF(OR(A247="",E247=""),"",IF(E247&gt;0,F247/E247,""))</f>
        <v/>
      </c>
    </row>
    <row r="248">
      <c r="B248" s="33" t="n"/>
      <c r="E248" s="34" t="n"/>
      <c r="F248" s="35" t="n"/>
      <c r="G248" s="36">
        <f>IF(OR(A248="",E248=""),"",IF(E248&gt;0,F248/E248,""))</f>
        <v/>
      </c>
    </row>
    <row r="249">
      <c r="B249" s="33" t="n"/>
      <c r="E249" s="34" t="n"/>
      <c r="F249" s="35" t="n"/>
      <c r="G249" s="36">
        <f>IF(OR(A249="",E249=""),"",IF(E249&gt;0,F249/E249,""))</f>
        <v/>
      </c>
    </row>
    <row r="250">
      <c r="B250" s="33" t="n"/>
      <c r="E250" s="34" t="n"/>
      <c r="F250" s="35" t="n"/>
      <c r="G250" s="36">
        <f>IF(OR(A250="",E250=""),"",IF(E250&gt;0,F250/E250,""))</f>
        <v/>
      </c>
    </row>
    <row r="251">
      <c r="B251" s="33" t="n"/>
      <c r="E251" s="34" t="n"/>
      <c r="F251" s="35" t="n"/>
      <c r="G251" s="36">
        <f>IF(OR(A251="",E251=""),"",IF(E251&gt;0,F251/E251,""))</f>
        <v/>
      </c>
    </row>
    <row r="252">
      <c r="B252" s="33" t="n"/>
      <c r="E252" s="34" t="n"/>
      <c r="F252" s="35" t="n"/>
      <c r="G252" s="36">
        <f>IF(OR(A252="",E252=""),"",IF(E252&gt;0,F252/E252,""))</f>
        <v/>
      </c>
    </row>
    <row r="253">
      <c r="B253" s="33" t="n"/>
      <c r="E253" s="34" t="n"/>
      <c r="F253" s="35" t="n"/>
      <c r="G253" s="36">
        <f>IF(OR(A253="",E253=""),"",IF(E253&gt;0,F253/E253,""))</f>
        <v/>
      </c>
    </row>
    <row r="254">
      <c r="B254" s="33" t="n"/>
      <c r="E254" s="34" t="n"/>
      <c r="F254" s="35" t="n"/>
      <c r="G254" s="36">
        <f>IF(OR(A254="",E254=""),"",IF(E254&gt;0,F254/E254,""))</f>
        <v/>
      </c>
    </row>
    <row r="255">
      <c r="B255" s="33" t="n"/>
      <c r="E255" s="34" t="n"/>
      <c r="F255" s="35" t="n"/>
      <c r="G255" s="36">
        <f>IF(OR(A255="",E255=""),"",IF(E255&gt;0,F255/E255,""))</f>
        <v/>
      </c>
    </row>
    <row r="256">
      <c r="B256" s="33" t="n"/>
      <c r="E256" s="34" t="n"/>
      <c r="F256" s="35" t="n"/>
      <c r="G256" s="36">
        <f>IF(OR(A256="",E256=""),"",IF(E256&gt;0,F256/E256,""))</f>
        <v/>
      </c>
    </row>
    <row r="257">
      <c r="B257" s="33" t="n"/>
      <c r="E257" s="34" t="n"/>
      <c r="F257" s="35" t="n"/>
      <c r="G257" s="36">
        <f>IF(OR(A257="",E257=""),"",IF(E257&gt;0,F257/E257,""))</f>
        <v/>
      </c>
    </row>
    <row r="258">
      <c r="B258" s="33" t="n"/>
      <c r="E258" s="34" t="n"/>
      <c r="F258" s="35" t="n"/>
      <c r="G258" s="36">
        <f>IF(OR(A258="",E258=""),"",IF(E258&gt;0,F258/E258,""))</f>
        <v/>
      </c>
    </row>
    <row r="259">
      <c r="B259" s="33" t="n"/>
      <c r="E259" s="34" t="n"/>
      <c r="F259" s="35" t="n"/>
      <c r="G259" s="36">
        <f>IF(OR(A259="",E259=""),"",IF(E259&gt;0,F259/E259,""))</f>
        <v/>
      </c>
    </row>
    <row r="260">
      <c r="B260" s="33" t="n"/>
      <c r="E260" s="34" t="n"/>
      <c r="F260" s="35" t="n"/>
      <c r="G260" s="36">
        <f>IF(OR(A260="",E260=""),"",IF(E260&gt;0,F260/E260,""))</f>
        <v/>
      </c>
    </row>
    <row r="261">
      <c r="B261" s="33" t="n"/>
      <c r="E261" s="34" t="n"/>
      <c r="F261" s="35" t="n"/>
      <c r="G261" s="36">
        <f>IF(OR(A261="",E261=""),"",IF(E261&gt;0,F261/E261,""))</f>
        <v/>
      </c>
    </row>
    <row r="262">
      <c r="B262" s="33" t="n"/>
      <c r="E262" s="34" t="n"/>
      <c r="F262" s="35" t="n"/>
      <c r="G262" s="36">
        <f>IF(OR(A262="",E262=""),"",IF(E262&gt;0,F262/E262,""))</f>
        <v/>
      </c>
    </row>
    <row r="263">
      <c r="B263" s="33" t="n"/>
      <c r="E263" s="34" t="n"/>
      <c r="F263" s="35" t="n"/>
      <c r="G263" s="36">
        <f>IF(OR(A263="",E263=""),"",IF(E263&gt;0,F263/E263,""))</f>
        <v/>
      </c>
    </row>
    <row r="264">
      <c r="B264" s="33" t="n"/>
      <c r="E264" s="34" t="n"/>
      <c r="F264" s="35" t="n"/>
      <c r="G264" s="36">
        <f>IF(OR(A264="",E264=""),"",IF(E264&gt;0,F264/E264,""))</f>
        <v/>
      </c>
    </row>
    <row r="265">
      <c r="B265" s="33" t="n"/>
      <c r="E265" s="34" t="n"/>
      <c r="F265" s="35" t="n"/>
      <c r="G265" s="36">
        <f>IF(OR(A265="",E265=""),"",IF(E265&gt;0,F265/E265,""))</f>
        <v/>
      </c>
    </row>
    <row r="266">
      <c r="B266" s="33" t="n"/>
      <c r="E266" s="34" t="n"/>
      <c r="F266" s="35" t="n"/>
      <c r="G266" s="36">
        <f>IF(OR(A266="",E266=""),"",IF(E266&gt;0,F266/E266,""))</f>
        <v/>
      </c>
    </row>
    <row r="267">
      <c r="B267" s="33" t="n"/>
      <c r="E267" s="34" t="n"/>
      <c r="F267" s="35" t="n"/>
      <c r="G267" s="36">
        <f>IF(OR(A267="",E267=""),"",IF(E267&gt;0,F267/E267,""))</f>
        <v/>
      </c>
    </row>
    <row r="268">
      <c r="B268" s="33" t="n"/>
      <c r="E268" s="34" t="n"/>
      <c r="F268" s="35" t="n"/>
      <c r="G268" s="36">
        <f>IF(OR(A268="",E268=""),"",IF(E268&gt;0,F268/E268,""))</f>
        <v/>
      </c>
    </row>
    <row r="269">
      <c r="B269" s="33" t="n"/>
      <c r="E269" s="34" t="n"/>
      <c r="F269" s="35" t="n"/>
      <c r="G269" s="36">
        <f>IF(OR(A269="",E269=""),"",IF(E269&gt;0,F269/E269,""))</f>
        <v/>
      </c>
    </row>
    <row r="270">
      <c r="B270" s="33" t="n"/>
      <c r="E270" s="34" t="n"/>
      <c r="F270" s="35" t="n"/>
      <c r="G270" s="36">
        <f>IF(OR(A270="",E270=""),"",IF(E270&gt;0,F270/E270,""))</f>
        <v/>
      </c>
    </row>
    <row r="271">
      <c r="B271" s="33" t="n"/>
      <c r="E271" s="34" t="n"/>
      <c r="F271" s="35" t="n"/>
      <c r="G271" s="36">
        <f>IF(OR(A271="",E271=""),"",IF(E271&gt;0,F271/E271,""))</f>
        <v/>
      </c>
    </row>
    <row r="272">
      <c r="B272" s="33" t="n"/>
      <c r="E272" s="34" t="n"/>
      <c r="F272" s="35" t="n"/>
      <c r="G272" s="36">
        <f>IF(OR(A272="",E272=""),"",IF(E272&gt;0,F272/E272,""))</f>
        <v/>
      </c>
    </row>
    <row r="273">
      <c r="B273" s="33" t="n"/>
      <c r="E273" s="34" t="n"/>
      <c r="F273" s="35" t="n"/>
      <c r="G273" s="36">
        <f>IF(OR(A273="",E273=""),"",IF(E273&gt;0,F273/E273,""))</f>
        <v/>
      </c>
    </row>
    <row r="274">
      <c r="B274" s="33" t="n"/>
      <c r="E274" s="34" t="n"/>
      <c r="F274" s="35" t="n"/>
      <c r="G274" s="36">
        <f>IF(OR(A274="",E274=""),"",IF(E274&gt;0,F274/E274,""))</f>
        <v/>
      </c>
    </row>
    <row r="275">
      <c r="B275" s="33" t="n"/>
      <c r="E275" s="34" t="n"/>
      <c r="F275" s="35" t="n"/>
      <c r="G275" s="36">
        <f>IF(OR(A275="",E275=""),"",IF(E275&gt;0,F275/E275,""))</f>
        <v/>
      </c>
    </row>
    <row r="276">
      <c r="B276" s="33" t="n"/>
      <c r="E276" s="34" t="n"/>
      <c r="F276" s="35" t="n"/>
      <c r="G276" s="36">
        <f>IF(OR(A276="",E276=""),"",IF(E276&gt;0,F276/E276,""))</f>
        <v/>
      </c>
    </row>
    <row r="277">
      <c r="B277" s="33" t="n"/>
      <c r="E277" s="34" t="n"/>
      <c r="F277" s="35" t="n"/>
      <c r="G277" s="36">
        <f>IF(OR(A277="",E277=""),"",IF(E277&gt;0,F277/E277,""))</f>
        <v/>
      </c>
    </row>
    <row r="278">
      <c r="B278" s="33" t="n"/>
      <c r="E278" s="34" t="n"/>
      <c r="F278" s="35" t="n"/>
      <c r="G278" s="36">
        <f>IF(OR(A278="",E278=""),"",IF(E278&gt;0,F278/E278,""))</f>
        <v/>
      </c>
    </row>
    <row r="279">
      <c r="B279" s="33" t="n"/>
      <c r="E279" s="34" t="n"/>
      <c r="F279" s="35" t="n"/>
      <c r="G279" s="36">
        <f>IF(OR(A279="",E279=""),"",IF(E279&gt;0,F279/E279,""))</f>
        <v/>
      </c>
    </row>
    <row r="280">
      <c r="B280" s="33" t="n"/>
      <c r="E280" s="34" t="n"/>
      <c r="F280" s="35" t="n"/>
      <c r="G280" s="36">
        <f>IF(OR(A280="",E280=""),"",IF(E280&gt;0,F280/E280,""))</f>
        <v/>
      </c>
    </row>
    <row r="281">
      <c r="B281" s="33" t="n"/>
      <c r="E281" s="34" t="n"/>
      <c r="F281" s="35" t="n"/>
      <c r="G281" s="36">
        <f>IF(OR(A281="",E281=""),"",IF(E281&gt;0,F281/E281,""))</f>
        <v/>
      </c>
    </row>
    <row r="282">
      <c r="B282" s="33" t="n"/>
      <c r="E282" s="34" t="n"/>
      <c r="F282" s="35" t="n"/>
      <c r="G282" s="36">
        <f>IF(OR(A282="",E282=""),"",IF(E282&gt;0,F282/E282,""))</f>
        <v/>
      </c>
    </row>
    <row r="283">
      <c r="B283" s="33" t="n"/>
      <c r="E283" s="34" t="n"/>
      <c r="F283" s="35" t="n"/>
      <c r="G283" s="36">
        <f>IF(OR(A283="",E283=""),"",IF(E283&gt;0,F283/E283,""))</f>
        <v/>
      </c>
    </row>
    <row r="284">
      <c r="B284" s="33" t="n"/>
      <c r="E284" s="34" t="n"/>
      <c r="F284" s="35" t="n"/>
      <c r="G284" s="36">
        <f>IF(OR(A284="",E284=""),"",IF(E284&gt;0,F284/E284,""))</f>
        <v/>
      </c>
    </row>
    <row r="285">
      <c r="B285" s="33" t="n"/>
      <c r="E285" s="34" t="n"/>
      <c r="F285" s="35" t="n"/>
      <c r="G285" s="36">
        <f>IF(OR(A285="",E285=""),"",IF(E285&gt;0,F285/E285,""))</f>
        <v/>
      </c>
    </row>
    <row r="286">
      <c r="B286" s="33" t="n"/>
      <c r="E286" s="34" t="n"/>
      <c r="F286" s="35" t="n"/>
      <c r="G286" s="36">
        <f>IF(OR(A286="",E286=""),"",IF(E286&gt;0,F286/E286,""))</f>
        <v/>
      </c>
    </row>
    <row r="287">
      <c r="B287" s="33" t="n"/>
      <c r="E287" s="34" t="n"/>
      <c r="F287" s="35" t="n"/>
      <c r="G287" s="36">
        <f>IF(OR(A287="",E287=""),"",IF(E287&gt;0,F287/E287,""))</f>
        <v/>
      </c>
    </row>
    <row r="288">
      <c r="B288" s="33" t="n"/>
      <c r="E288" s="34" t="n"/>
      <c r="F288" s="35" t="n"/>
      <c r="G288" s="36">
        <f>IF(OR(A288="",E288=""),"",IF(E288&gt;0,F288/E288,""))</f>
        <v/>
      </c>
    </row>
    <row r="289">
      <c r="B289" s="33" t="n"/>
      <c r="E289" s="34" t="n"/>
      <c r="F289" s="35" t="n"/>
      <c r="G289" s="36">
        <f>IF(OR(A289="",E289=""),"",IF(E289&gt;0,F289/E289,""))</f>
        <v/>
      </c>
    </row>
    <row r="290">
      <c r="B290" s="33" t="n"/>
      <c r="E290" s="34" t="n"/>
      <c r="F290" s="35" t="n"/>
      <c r="G290" s="36">
        <f>IF(OR(A290="",E290=""),"",IF(E290&gt;0,F290/E290,""))</f>
        <v/>
      </c>
    </row>
    <row r="291">
      <c r="B291" s="33" t="n"/>
      <c r="E291" s="34" t="n"/>
      <c r="F291" s="35" t="n"/>
      <c r="G291" s="36">
        <f>IF(OR(A291="",E291=""),"",IF(E291&gt;0,F291/E291,""))</f>
        <v/>
      </c>
    </row>
    <row r="292">
      <c r="B292" s="33" t="n"/>
      <c r="E292" s="34" t="n"/>
      <c r="F292" s="35" t="n"/>
      <c r="G292" s="36">
        <f>IF(OR(A292="",E292=""),"",IF(E292&gt;0,F292/E292,""))</f>
        <v/>
      </c>
    </row>
    <row r="293">
      <c r="B293" s="33" t="n"/>
      <c r="E293" s="34" t="n"/>
      <c r="F293" s="35" t="n"/>
      <c r="G293" s="36">
        <f>IF(OR(A293="",E293=""),"",IF(E293&gt;0,F293/E293,""))</f>
        <v/>
      </c>
    </row>
    <row r="294">
      <c r="B294" s="33" t="n"/>
      <c r="E294" s="34" t="n"/>
      <c r="F294" s="35" t="n"/>
      <c r="G294" s="36">
        <f>IF(OR(A294="",E294=""),"",IF(E294&gt;0,F294/E294,""))</f>
        <v/>
      </c>
    </row>
    <row r="295">
      <c r="B295" s="33" t="n"/>
      <c r="E295" s="34" t="n"/>
      <c r="F295" s="35" t="n"/>
      <c r="G295" s="36">
        <f>IF(OR(A295="",E295=""),"",IF(E295&gt;0,F295/E295,""))</f>
        <v/>
      </c>
    </row>
    <row r="296">
      <c r="B296" s="33" t="n"/>
      <c r="E296" s="34" t="n"/>
      <c r="F296" s="35" t="n"/>
      <c r="G296" s="36">
        <f>IF(OR(A296="",E296=""),"",IF(E296&gt;0,F296/E296,""))</f>
        <v/>
      </c>
    </row>
    <row r="297">
      <c r="B297" s="33" t="n"/>
      <c r="E297" s="34" t="n"/>
      <c r="F297" s="35" t="n"/>
      <c r="G297" s="36">
        <f>IF(OR(A297="",E297=""),"",IF(E297&gt;0,F297/E297,""))</f>
        <v/>
      </c>
    </row>
    <row r="298">
      <c r="B298" s="33" t="n"/>
      <c r="E298" s="34" t="n"/>
      <c r="F298" s="35" t="n"/>
      <c r="G298" s="36">
        <f>IF(OR(A298="",E298=""),"",IF(E298&gt;0,F298/E298,""))</f>
        <v/>
      </c>
    </row>
    <row r="299">
      <c r="B299" s="33" t="n"/>
      <c r="E299" s="34" t="n"/>
      <c r="F299" s="35" t="n"/>
      <c r="G299" s="36">
        <f>IF(OR(A299="",E299=""),"",IF(E299&gt;0,F299/E299,""))</f>
        <v/>
      </c>
    </row>
    <row r="300">
      <c r="B300" s="33" t="n"/>
      <c r="E300" s="34" t="n"/>
      <c r="F300" s="35" t="n"/>
      <c r="G300" s="36">
        <f>IF(OR(A300="",E300=""),"",IF(E300&gt;0,F300/E300,""))</f>
        <v/>
      </c>
    </row>
    <row r="301">
      <c r="B301" s="33" t="n"/>
      <c r="E301" s="34" t="n"/>
      <c r="F301" s="35" t="n"/>
      <c r="G301" s="36">
        <f>IF(OR(A301="",E301=""),"",IF(E301&gt;0,F301/E301,""))</f>
        <v/>
      </c>
    </row>
    <row r="302">
      <c r="B302" s="33" t="n"/>
      <c r="E302" s="34" t="n"/>
      <c r="F302" s="35" t="n"/>
      <c r="G302" s="36">
        <f>IF(OR(A302="",E302=""),"",IF(E302&gt;0,F302/E302,""))</f>
        <v/>
      </c>
    </row>
    <row r="303">
      <c r="B303" s="33" t="n"/>
      <c r="E303" s="34" t="n"/>
      <c r="F303" s="35" t="n"/>
      <c r="G303" s="36">
        <f>IF(OR(A303="",E303=""),"",IF(E303&gt;0,F303/E303,""))</f>
        <v/>
      </c>
    </row>
    <row r="304">
      <c r="B304" s="33" t="n"/>
      <c r="E304" s="34" t="n"/>
      <c r="F304" s="35" t="n"/>
      <c r="G304" s="36">
        <f>IF(OR(A304="",E304=""),"",IF(E304&gt;0,F304/E304,""))</f>
        <v/>
      </c>
    </row>
    <row r="305">
      <c r="B305" s="33" t="n"/>
      <c r="E305" s="34" t="n"/>
      <c r="F305" s="35" t="n"/>
      <c r="G305" s="36">
        <f>IF(OR(A305="",E305=""),"",IF(E305&gt;0,F305/E305,""))</f>
        <v/>
      </c>
    </row>
    <row r="306">
      <c r="B306" s="33" t="n"/>
      <c r="E306" s="34" t="n"/>
      <c r="F306" s="35" t="n"/>
      <c r="G306" s="36">
        <f>IF(OR(A306="",E306=""),"",IF(E306&gt;0,F306/E306,""))</f>
        <v/>
      </c>
    </row>
    <row r="307">
      <c r="B307" s="33" t="n"/>
      <c r="E307" s="34" t="n"/>
      <c r="F307" s="35" t="n"/>
      <c r="G307" s="36">
        <f>IF(OR(A307="",E307=""),"",IF(E307&gt;0,F307/E307,""))</f>
        <v/>
      </c>
    </row>
    <row r="308">
      <c r="B308" s="33" t="n"/>
      <c r="E308" s="34" t="n"/>
      <c r="F308" s="35" t="n"/>
      <c r="G308" s="36">
        <f>IF(OR(A308="",E308=""),"",IF(E308&gt;0,F308/E308,""))</f>
        <v/>
      </c>
    </row>
    <row r="309">
      <c r="B309" s="33" t="n"/>
      <c r="E309" s="34" t="n"/>
      <c r="F309" s="35" t="n"/>
      <c r="G309" s="36">
        <f>IF(OR(A309="",E309=""),"",IF(E309&gt;0,F309/E309,""))</f>
        <v/>
      </c>
    </row>
    <row r="310">
      <c r="B310" s="33" t="n"/>
      <c r="E310" s="34" t="n"/>
      <c r="F310" s="35" t="n"/>
      <c r="G310" s="36">
        <f>IF(OR(A310="",E310=""),"",IF(E310&gt;0,F310/E310,""))</f>
        <v/>
      </c>
    </row>
    <row r="311">
      <c r="B311" s="33" t="n"/>
      <c r="E311" s="34" t="n"/>
      <c r="F311" s="35" t="n"/>
      <c r="G311" s="36">
        <f>IF(OR(A311="",E311=""),"",IF(E311&gt;0,F311/E311,""))</f>
        <v/>
      </c>
    </row>
    <row r="312">
      <c r="B312" s="33" t="n"/>
      <c r="E312" s="34" t="n"/>
      <c r="F312" s="35" t="n"/>
      <c r="G312" s="36">
        <f>IF(OR(A312="",E312=""),"",IF(E312&gt;0,F312/E312,""))</f>
        <v/>
      </c>
    </row>
    <row r="313">
      <c r="B313" s="33" t="n"/>
      <c r="E313" s="34" t="n"/>
      <c r="F313" s="35" t="n"/>
      <c r="G313" s="36">
        <f>IF(OR(A313="",E313=""),"",IF(E313&gt;0,F313/E313,""))</f>
        <v/>
      </c>
    </row>
    <row r="314">
      <c r="B314" s="33" t="n"/>
      <c r="E314" s="34" t="n"/>
      <c r="F314" s="35" t="n"/>
      <c r="G314" s="36">
        <f>IF(OR(A314="",E314=""),"",IF(E314&gt;0,F314/E314,""))</f>
        <v/>
      </c>
    </row>
    <row r="315">
      <c r="B315" s="33" t="n"/>
      <c r="E315" s="34" t="n"/>
      <c r="F315" s="35" t="n"/>
      <c r="G315" s="36">
        <f>IF(OR(A315="",E315=""),"",IF(E315&gt;0,F315/E315,""))</f>
        <v/>
      </c>
    </row>
    <row r="316">
      <c r="B316" s="33" t="n"/>
      <c r="E316" s="34" t="n"/>
      <c r="F316" s="35" t="n"/>
      <c r="G316" s="36">
        <f>IF(OR(A316="",E316=""),"",IF(E316&gt;0,F316/E316,""))</f>
        <v/>
      </c>
    </row>
    <row r="317">
      <c r="B317" s="33" t="n"/>
      <c r="E317" s="34" t="n"/>
      <c r="F317" s="35" t="n"/>
      <c r="G317" s="36">
        <f>IF(OR(A317="",E317=""),"",IF(E317&gt;0,F317/E317,""))</f>
        <v/>
      </c>
    </row>
    <row r="318">
      <c r="B318" s="33" t="n"/>
      <c r="E318" s="34" t="n"/>
      <c r="F318" s="35" t="n"/>
      <c r="G318" s="36">
        <f>IF(OR(A318="",E318=""),"",IF(E318&gt;0,F318/E318,""))</f>
        <v/>
      </c>
    </row>
    <row r="319">
      <c r="B319" s="33" t="n"/>
      <c r="E319" s="34" t="n"/>
      <c r="F319" s="35" t="n"/>
      <c r="G319" s="36">
        <f>IF(OR(A319="",E319=""),"",IF(E319&gt;0,F319/E319,""))</f>
        <v/>
      </c>
    </row>
    <row r="320">
      <c r="B320" s="33" t="n"/>
      <c r="E320" s="34" t="n"/>
      <c r="F320" s="35" t="n"/>
      <c r="G320" s="36">
        <f>IF(OR(A320="",E320=""),"",IF(E320&gt;0,F320/E320,""))</f>
        <v/>
      </c>
    </row>
    <row r="321">
      <c r="B321" s="33" t="n"/>
      <c r="E321" s="34" t="n"/>
      <c r="F321" s="35" t="n"/>
      <c r="G321" s="36">
        <f>IF(OR(A321="",E321=""),"",IF(E321&gt;0,F321/E321,""))</f>
        <v/>
      </c>
    </row>
    <row r="322">
      <c r="B322" s="33" t="n"/>
      <c r="E322" s="34" t="n"/>
      <c r="F322" s="35" t="n"/>
      <c r="G322" s="36">
        <f>IF(OR(A322="",E322=""),"",IF(E322&gt;0,F322/E322,""))</f>
        <v/>
      </c>
    </row>
    <row r="323">
      <c r="B323" s="33" t="n"/>
      <c r="E323" s="34" t="n"/>
      <c r="F323" s="35" t="n"/>
      <c r="G323" s="36">
        <f>IF(OR(A323="",E323=""),"",IF(E323&gt;0,F323/E323,""))</f>
        <v/>
      </c>
    </row>
    <row r="324">
      <c r="B324" s="33" t="n"/>
      <c r="E324" s="34" t="n"/>
      <c r="F324" s="35" t="n"/>
      <c r="G324" s="36">
        <f>IF(OR(A324="",E324=""),"",IF(E324&gt;0,F324/E324,""))</f>
        <v/>
      </c>
    </row>
    <row r="325">
      <c r="B325" s="33" t="n"/>
      <c r="E325" s="34" t="n"/>
      <c r="F325" s="35" t="n"/>
      <c r="G325" s="36">
        <f>IF(OR(A325="",E325=""),"",IF(E325&gt;0,F325/E325,""))</f>
        <v/>
      </c>
    </row>
    <row r="326">
      <c r="B326" s="33" t="n"/>
      <c r="E326" s="34" t="n"/>
      <c r="F326" s="35" t="n"/>
      <c r="G326" s="36">
        <f>IF(OR(A326="",E326=""),"",IF(E326&gt;0,F326/E326,""))</f>
        <v/>
      </c>
    </row>
    <row r="327">
      <c r="B327" s="33" t="n"/>
      <c r="E327" s="34" t="n"/>
      <c r="F327" s="35" t="n"/>
      <c r="G327" s="36">
        <f>IF(OR(A327="",E327=""),"",IF(E327&gt;0,F327/E327,""))</f>
        <v/>
      </c>
    </row>
    <row r="328">
      <c r="B328" s="33" t="n"/>
      <c r="E328" s="34" t="n"/>
      <c r="F328" s="35" t="n"/>
      <c r="G328" s="36">
        <f>IF(OR(A328="",E328=""),"",IF(E328&gt;0,F328/E328,""))</f>
        <v/>
      </c>
    </row>
    <row r="329">
      <c r="B329" s="33" t="n"/>
      <c r="E329" s="34" t="n"/>
      <c r="F329" s="35" t="n"/>
      <c r="G329" s="36">
        <f>IF(OR(A329="",E329=""),"",IF(E329&gt;0,F329/E329,""))</f>
        <v/>
      </c>
    </row>
    <row r="330">
      <c r="B330" s="33" t="n"/>
      <c r="E330" s="34" t="n"/>
      <c r="F330" s="35" t="n"/>
      <c r="G330" s="36">
        <f>IF(OR(A330="",E330=""),"",IF(E330&gt;0,F330/E330,""))</f>
        <v/>
      </c>
    </row>
    <row r="331">
      <c r="B331" s="33" t="n"/>
      <c r="E331" s="34" t="n"/>
      <c r="F331" s="35" t="n"/>
      <c r="G331" s="36">
        <f>IF(OR(A331="",E331=""),"",IF(E331&gt;0,F331/E331,""))</f>
        <v/>
      </c>
    </row>
    <row r="332">
      <c r="B332" s="33" t="n"/>
      <c r="E332" s="34" t="n"/>
      <c r="F332" s="35" t="n"/>
      <c r="G332" s="36">
        <f>IF(OR(A332="",E332=""),"",IF(E332&gt;0,F332/E332,""))</f>
        <v/>
      </c>
    </row>
    <row r="333">
      <c r="B333" s="33" t="n"/>
      <c r="E333" s="34" t="n"/>
      <c r="F333" s="35" t="n"/>
      <c r="G333" s="36">
        <f>IF(OR(A333="",E333=""),"",IF(E333&gt;0,F333/E333,""))</f>
        <v/>
      </c>
    </row>
    <row r="334">
      <c r="B334" s="33" t="n"/>
      <c r="E334" s="34" t="n"/>
      <c r="F334" s="35" t="n"/>
      <c r="G334" s="36">
        <f>IF(OR(A334="",E334=""),"",IF(E334&gt;0,F334/E334,""))</f>
        <v/>
      </c>
    </row>
    <row r="335">
      <c r="B335" s="33" t="n"/>
      <c r="E335" s="34" t="n"/>
      <c r="F335" s="35" t="n"/>
      <c r="G335" s="36">
        <f>IF(OR(A335="",E335=""),"",IF(E335&gt;0,F335/E335,""))</f>
        <v/>
      </c>
    </row>
    <row r="336">
      <c r="B336" s="33" t="n"/>
      <c r="E336" s="34" t="n"/>
      <c r="F336" s="35" t="n"/>
      <c r="G336" s="36">
        <f>IF(OR(A336="",E336=""),"",IF(E336&gt;0,F336/E336,""))</f>
        <v/>
      </c>
    </row>
    <row r="337">
      <c r="B337" s="33" t="n"/>
      <c r="E337" s="34" t="n"/>
      <c r="F337" s="35" t="n"/>
      <c r="G337" s="36">
        <f>IF(OR(A337="",E337=""),"",IF(E337&gt;0,F337/E337,""))</f>
        <v/>
      </c>
    </row>
    <row r="338">
      <c r="B338" s="33" t="n"/>
      <c r="E338" s="34" t="n"/>
      <c r="F338" s="35" t="n"/>
      <c r="G338" s="36">
        <f>IF(OR(A338="",E338=""),"",IF(E338&gt;0,F338/E338,""))</f>
        <v/>
      </c>
    </row>
    <row r="339">
      <c r="B339" s="33" t="n"/>
      <c r="E339" s="34" t="n"/>
      <c r="F339" s="35" t="n"/>
      <c r="G339" s="36">
        <f>IF(OR(A339="",E339=""),"",IF(E339&gt;0,F339/E339,""))</f>
        <v/>
      </c>
    </row>
    <row r="340">
      <c r="B340" s="33" t="n"/>
      <c r="E340" s="34" t="n"/>
      <c r="F340" s="35" t="n"/>
      <c r="G340" s="36">
        <f>IF(OR(A340="",E340=""),"",IF(E340&gt;0,F340/E340,""))</f>
        <v/>
      </c>
    </row>
    <row r="341">
      <c r="B341" s="33" t="n"/>
      <c r="E341" s="34" t="n"/>
      <c r="F341" s="35" t="n"/>
      <c r="G341" s="36">
        <f>IF(OR(A341="",E341=""),"",IF(E341&gt;0,F341/E341,""))</f>
        <v/>
      </c>
    </row>
    <row r="342">
      <c r="B342" s="33" t="n"/>
      <c r="E342" s="34" t="n"/>
      <c r="F342" s="35" t="n"/>
      <c r="G342" s="36">
        <f>IF(OR(A342="",E342=""),"",IF(E342&gt;0,F342/E342,""))</f>
        <v/>
      </c>
    </row>
    <row r="343">
      <c r="B343" s="33" t="n"/>
      <c r="E343" s="34" t="n"/>
      <c r="F343" s="35" t="n"/>
      <c r="G343" s="36">
        <f>IF(OR(A343="",E343=""),"",IF(E343&gt;0,F343/E343,""))</f>
        <v/>
      </c>
    </row>
    <row r="344">
      <c r="B344" s="33" t="n"/>
      <c r="E344" s="34" t="n"/>
      <c r="F344" s="35" t="n"/>
      <c r="G344" s="36">
        <f>IF(OR(A344="",E344=""),"",IF(E344&gt;0,F344/E344,""))</f>
        <v/>
      </c>
    </row>
    <row r="345">
      <c r="B345" s="33" t="n"/>
      <c r="E345" s="34" t="n"/>
      <c r="F345" s="35" t="n"/>
      <c r="G345" s="36">
        <f>IF(OR(A345="",E345=""),"",IF(E345&gt;0,F345/E345,""))</f>
        <v/>
      </c>
    </row>
    <row r="346">
      <c r="B346" s="33" t="n"/>
      <c r="E346" s="34" t="n"/>
      <c r="F346" s="35" t="n"/>
      <c r="G346" s="36">
        <f>IF(OR(A346="",E346=""),"",IF(E346&gt;0,F346/E346,""))</f>
        <v/>
      </c>
    </row>
    <row r="347">
      <c r="B347" s="33" t="n"/>
      <c r="E347" s="34" t="n"/>
      <c r="F347" s="35" t="n"/>
      <c r="G347" s="36">
        <f>IF(OR(A347="",E347=""),"",IF(E347&gt;0,F347/E347,""))</f>
        <v/>
      </c>
    </row>
    <row r="348">
      <c r="B348" s="33" t="n"/>
      <c r="E348" s="34" t="n"/>
      <c r="F348" s="35" t="n"/>
      <c r="G348" s="36">
        <f>IF(OR(A348="",E348=""),"",IF(E348&gt;0,F348/E348,""))</f>
        <v/>
      </c>
    </row>
    <row r="349">
      <c r="B349" s="33" t="n"/>
      <c r="E349" s="34" t="n"/>
      <c r="F349" s="35" t="n"/>
      <c r="G349" s="36">
        <f>IF(OR(A349="",E349=""),"",IF(E349&gt;0,F349/E349,""))</f>
        <v/>
      </c>
    </row>
    <row r="350">
      <c r="B350" s="33" t="n"/>
      <c r="E350" s="34" t="n"/>
      <c r="F350" s="35" t="n"/>
      <c r="G350" s="36">
        <f>IF(OR(A350="",E350=""),"",IF(E350&gt;0,F350/E350,""))</f>
        <v/>
      </c>
    </row>
    <row r="351">
      <c r="B351" s="33" t="n"/>
      <c r="E351" s="34" t="n"/>
      <c r="F351" s="35" t="n"/>
      <c r="G351" s="36">
        <f>IF(OR(A351="",E351=""),"",IF(E351&gt;0,F351/E351,""))</f>
        <v/>
      </c>
    </row>
    <row r="352">
      <c r="B352" s="33" t="n"/>
      <c r="E352" s="34" t="n"/>
      <c r="F352" s="35" t="n"/>
      <c r="G352" s="36">
        <f>IF(OR(A352="",E352=""),"",IF(E352&gt;0,F352/E352,""))</f>
        <v/>
      </c>
    </row>
    <row r="353">
      <c r="B353" s="33" t="n"/>
      <c r="E353" s="34" t="n"/>
      <c r="F353" s="35" t="n"/>
      <c r="G353" s="36">
        <f>IF(OR(A353="",E353=""),"",IF(E353&gt;0,F353/E353,""))</f>
        <v/>
      </c>
    </row>
    <row r="354">
      <c r="B354" s="33" t="n"/>
      <c r="E354" s="34" t="n"/>
      <c r="F354" s="35" t="n"/>
      <c r="G354" s="36">
        <f>IF(OR(A354="",E354=""),"",IF(E354&gt;0,F354/E354,""))</f>
        <v/>
      </c>
    </row>
    <row r="355">
      <c r="B355" s="33" t="n"/>
      <c r="E355" s="34" t="n"/>
      <c r="F355" s="35" t="n"/>
      <c r="G355" s="36">
        <f>IF(OR(A355="",E355=""),"",IF(E355&gt;0,F355/E355,""))</f>
        <v/>
      </c>
    </row>
    <row r="356">
      <c r="B356" s="33" t="n"/>
      <c r="E356" s="34" t="n"/>
      <c r="F356" s="35" t="n"/>
      <c r="G356" s="36">
        <f>IF(OR(A356="",E356=""),"",IF(E356&gt;0,F356/E356,""))</f>
        <v/>
      </c>
    </row>
    <row r="357">
      <c r="B357" s="33" t="n"/>
      <c r="E357" s="34" t="n"/>
      <c r="F357" s="35" t="n"/>
      <c r="G357" s="36">
        <f>IF(OR(A357="",E357=""),"",IF(E357&gt;0,F357/E357,""))</f>
        <v/>
      </c>
    </row>
    <row r="358">
      <c r="B358" s="33" t="n"/>
      <c r="E358" s="34" t="n"/>
      <c r="F358" s="35" t="n"/>
      <c r="G358" s="36">
        <f>IF(OR(A358="",E358=""),"",IF(E358&gt;0,F358/E358,""))</f>
        <v/>
      </c>
    </row>
    <row r="359">
      <c r="B359" s="33" t="n"/>
      <c r="E359" s="34" t="n"/>
      <c r="F359" s="35" t="n"/>
      <c r="G359" s="36">
        <f>IF(OR(A359="",E359=""),"",IF(E359&gt;0,F359/E359,""))</f>
        <v/>
      </c>
    </row>
    <row r="360">
      <c r="B360" s="33" t="n"/>
      <c r="E360" s="34" t="n"/>
      <c r="F360" s="35" t="n"/>
      <c r="G360" s="36">
        <f>IF(OR(A360="",E360=""),"",IF(E360&gt;0,F360/E360,""))</f>
        <v/>
      </c>
    </row>
    <row r="361">
      <c r="B361" s="33" t="n"/>
      <c r="E361" s="34" t="n"/>
      <c r="F361" s="35" t="n"/>
      <c r="G361" s="36">
        <f>IF(OR(A361="",E361=""),"",IF(E361&gt;0,F361/E361,""))</f>
        <v/>
      </c>
    </row>
    <row r="362">
      <c r="B362" s="33" t="n"/>
      <c r="E362" s="34" t="n"/>
      <c r="F362" s="35" t="n"/>
      <c r="G362" s="36">
        <f>IF(OR(A362="",E362=""),"",IF(E362&gt;0,F362/E362,""))</f>
        <v/>
      </c>
    </row>
    <row r="363">
      <c r="B363" s="33" t="n"/>
      <c r="E363" s="34" t="n"/>
      <c r="F363" s="35" t="n"/>
      <c r="G363" s="36">
        <f>IF(OR(A363="",E363=""),"",IF(E363&gt;0,F363/E363,""))</f>
        <v/>
      </c>
    </row>
    <row r="364">
      <c r="B364" s="33" t="n"/>
      <c r="E364" s="34" t="n"/>
      <c r="F364" s="35" t="n"/>
      <c r="G364" s="36">
        <f>IF(OR(A364="",E364=""),"",IF(E364&gt;0,F364/E364,""))</f>
        <v/>
      </c>
    </row>
    <row r="365">
      <c r="B365" s="33" t="n"/>
      <c r="E365" s="34" t="n"/>
      <c r="F365" s="35" t="n"/>
      <c r="G365" s="36">
        <f>IF(OR(A365="",E365=""),"",IF(E365&gt;0,F365/E365,""))</f>
        <v/>
      </c>
    </row>
    <row r="366">
      <c r="B366" s="33" t="n"/>
      <c r="E366" s="34" t="n"/>
      <c r="F366" s="35" t="n"/>
      <c r="G366" s="36">
        <f>IF(OR(A366="",E366=""),"",IF(E366&gt;0,F366/E366,""))</f>
        <v/>
      </c>
    </row>
    <row r="367">
      <c r="B367" s="33" t="n"/>
      <c r="E367" s="34" t="n"/>
      <c r="F367" s="35" t="n"/>
      <c r="G367" s="36">
        <f>IF(OR(A367="",E367=""),"",IF(E367&gt;0,F367/E367,""))</f>
        <v/>
      </c>
    </row>
    <row r="368">
      <c r="B368" s="33" t="n"/>
      <c r="E368" s="34" t="n"/>
      <c r="F368" s="35" t="n"/>
      <c r="G368" s="36">
        <f>IF(OR(A368="",E368=""),"",IF(E368&gt;0,F368/E368,""))</f>
        <v/>
      </c>
    </row>
    <row r="369">
      <c r="B369" s="33" t="n"/>
      <c r="E369" s="34" t="n"/>
      <c r="F369" s="35" t="n"/>
      <c r="G369" s="36">
        <f>IF(OR(A369="",E369=""),"",IF(E369&gt;0,F369/E369,""))</f>
        <v/>
      </c>
    </row>
    <row r="370">
      <c r="B370" s="33" t="n"/>
      <c r="E370" s="34" t="n"/>
      <c r="F370" s="35" t="n"/>
      <c r="G370" s="36">
        <f>IF(OR(A370="",E370=""),"",IF(E370&gt;0,F370/E370,""))</f>
        <v/>
      </c>
    </row>
    <row r="371">
      <c r="B371" s="33" t="n"/>
      <c r="E371" s="34" t="n"/>
      <c r="F371" s="35" t="n"/>
      <c r="G371" s="36">
        <f>IF(OR(A371="",E371=""),"",IF(E371&gt;0,F371/E371,""))</f>
        <v/>
      </c>
    </row>
    <row r="372">
      <c r="B372" s="33" t="n"/>
      <c r="E372" s="34" t="n"/>
      <c r="F372" s="35" t="n"/>
      <c r="G372" s="36">
        <f>IF(OR(A372="",E372=""),"",IF(E372&gt;0,F372/E372,""))</f>
        <v/>
      </c>
    </row>
    <row r="373">
      <c r="B373" s="33" t="n"/>
      <c r="E373" s="34" t="n"/>
      <c r="F373" s="35" t="n"/>
      <c r="G373" s="36">
        <f>IF(OR(A373="",E373=""),"",IF(E373&gt;0,F373/E373,""))</f>
        <v/>
      </c>
    </row>
    <row r="374">
      <c r="B374" s="33" t="n"/>
      <c r="E374" s="34" t="n"/>
      <c r="F374" s="35" t="n"/>
      <c r="G374" s="36">
        <f>IF(OR(A374="",E374=""),"",IF(E374&gt;0,F374/E374,""))</f>
        <v/>
      </c>
    </row>
    <row r="375">
      <c r="B375" s="33" t="n"/>
      <c r="E375" s="34" t="n"/>
      <c r="F375" s="35" t="n"/>
      <c r="G375" s="36">
        <f>IF(OR(A375="",E375=""),"",IF(E375&gt;0,F375/E375,""))</f>
        <v/>
      </c>
    </row>
    <row r="376">
      <c r="B376" s="33" t="n"/>
      <c r="E376" s="34" t="n"/>
      <c r="F376" s="35" t="n"/>
      <c r="G376" s="36">
        <f>IF(OR(A376="",E376=""),"",IF(E376&gt;0,F376/E376,""))</f>
        <v/>
      </c>
    </row>
    <row r="377">
      <c r="B377" s="33" t="n"/>
      <c r="E377" s="34" t="n"/>
      <c r="F377" s="35" t="n"/>
      <c r="G377" s="36">
        <f>IF(OR(A377="",E377=""),"",IF(E377&gt;0,F377/E377,""))</f>
        <v/>
      </c>
    </row>
    <row r="378">
      <c r="B378" s="33" t="n"/>
      <c r="E378" s="34" t="n"/>
      <c r="F378" s="35" t="n"/>
      <c r="G378" s="36">
        <f>IF(OR(A378="",E378=""),"",IF(E378&gt;0,F378/E378,""))</f>
        <v/>
      </c>
    </row>
    <row r="379">
      <c r="B379" s="33" t="n"/>
      <c r="E379" s="34" t="n"/>
      <c r="F379" s="35" t="n"/>
      <c r="G379" s="36">
        <f>IF(OR(A379="",E379=""),"",IF(E379&gt;0,F379/E379,""))</f>
        <v/>
      </c>
    </row>
    <row r="380">
      <c r="B380" s="33" t="n"/>
      <c r="E380" s="34" t="n"/>
      <c r="F380" s="35" t="n"/>
      <c r="G380" s="36">
        <f>IF(OR(A380="",E380=""),"",IF(E380&gt;0,F380/E380,""))</f>
        <v/>
      </c>
    </row>
    <row r="381">
      <c r="B381" s="33" t="n"/>
      <c r="E381" s="34" t="n"/>
      <c r="F381" s="35" t="n"/>
      <c r="G381" s="36">
        <f>IF(OR(A381="",E381=""),"",IF(E381&gt;0,F381/E381,""))</f>
        <v/>
      </c>
    </row>
    <row r="382">
      <c r="B382" s="33" t="n"/>
      <c r="E382" s="34" t="n"/>
      <c r="F382" s="35" t="n"/>
      <c r="G382" s="36">
        <f>IF(OR(A382="",E382=""),"",IF(E382&gt;0,F382/E382,""))</f>
        <v/>
      </c>
    </row>
    <row r="383">
      <c r="B383" s="33" t="n"/>
      <c r="E383" s="34" t="n"/>
      <c r="F383" s="35" t="n"/>
      <c r="G383" s="36">
        <f>IF(OR(A383="",E383=""),"",IF(E383&gt;0,F383/E383,""))</f>
        <v/>
      </c>
    </row>
    <row r="384">
      <c r="B384" s="33" t="n"/>
      <c r="E384" s="34" t="n"/>
      <c r="F384" s="35" t="n"/>
      <c r="G384" s="36">
        <f>IF(OR(A384="",E384=""),"",IF(E384&gt;0,F384/E384,""))</f>
        <v/>
      </c>
    </row>
    <row r="385">
      <c r="B385" s="33" t="n"/>
      <c r="E385" s="34" t="n"/>
      <c r="F385" s="35" t="n"/>
      <c r="G385" s="36">
        <f>IF(OR(A385="",E385=""),"",IF(E385&gt;0,F385/E385,""))</f>
        <v/>
      </c>
    </row>
    <row r="386">
      <c r="B386" s="33" t="n"/>
      <c r="E386" s="34" t="n"/>
      <c r="F386" s="35" t="n"/>
      <c r="G386" s="36">
        <f>IF(OR(A386="",E386=""),"",IF(E386&gt;0,F386/E386,""))</f>
        <v/>
      </c>
    </row>
    <row r="387">
      <c r="B387" s="33" t="n"/>
      <c r="E387" s="34" t="n"/>
      <c r="F387" s="35" t="n"/>
      <c r="G387" s="36">
        <f>IF(OR(A387="",E387=""),"",IF(E387&gt;0,F387/E387,""))</f>
        <v/>
      </c>
    </row>
    <row r="388">
      <c r="B388" s="33" t="n"/>
      <c r="E388" s="34" t="n"/>
      <c r="F388" s="35" t="n"/>
      <c r="G388" s="36">
        <f>IF(OR(A388="",E388=""),"",IF(E388&gt;0,F388/E388,""))</f>
        <v/>
      </c>
    </row>
    <row r="389">
      <c r="B389" s="33" t="n"/>
      <c r="E389" s="34" t="n"/>
      <c r="F389" s="35" t="n"/>
      <c r="G389" s="36">
        <f>IF(OR(A389="",E389=""),"",IF(E389&gt;0,F389/E389,""))</f>
        <v/>
      </c>
    </row>
    <row r="390">
      <c r="B390" s="33" t="n"/>
      <c r="E390" s="34" t="n"/>
      <c r="F390" s="35" t="n"/>
      <c r="G390" s="36">
        <f>IF(OR(A390="",E390=""),"",IF(E390&gt;0,F390/E390,""))</f>
        <v/>
      </c>
    </row>
    <row r="391">
      <c r="B391" s="33" t="n"/>
      <c r="E391" s="34" t="n"/>
      <c r="F391" s="35" t="n"/>
      <c r="G391" s="36">
        <f>IF(OR(A391="",E391=""),"",IF(E391&gt;0,F391/E391,""))</f>
        <v/>
      </c>
    </row>
    <row r="392">
      <c r="B392" s="33" t="n"/>
      <c r="E392" s="34" t="n"/>
      <c r="F392" s="35" t="n"/>
      <c r="G392" s="36">
        <f>IF(OR(A392="",E392=""),"",IF(E392&gt;0,F392/E392,""))</f>
        <v/>
      </c>
    </row>
    <row r="393">
      <c r="B393" s="33" t="n"/>
      <c r="E393" s="34" t="n"/>
      <c r="F393" s="35" t="n"/>
      <c r="G393" s="36">
        <f>IF(OR(A393="",E393=""),"",IF(E393&gt;0,F393/E393,""))</f>
        <v/>
      </c>
    </row>
    <row r="394">
      <c r="B394" s="33" t="n"/>
      <c r="E394" s="34" t="n"/>
      <c r="F394" s="35" t="n"/>
      <c r="G394" s="36">
        <f>IF(OR(A394="",E394=""),"",IF(E394&gt;0,F394/E394,""))</f>
        <v/>
      </c>
    </row>
    <row r="395">
      <c r="B395" s="33" t="n"/>
      <c r="E395" s="34" t="n"/>
      <c r="F395" s="35" t="n"/>
      <c r="G395" s="36">
        <f>IF(OR(A395="",E395=""),"",IF(E395&gt;0,F395/E395,""))</f>
        <v/>
      </c>
    </row>
    <row r="396">
      <c r="B396" s="33" t="n"/>
      <c r="E396" s="34" t="n"/>
      <c r="F396" s="35" t="n"/>
      <c r="G396" s="36">
        <f>IF(OR(A396="",E396=""),"",IF(E396&gt;0,F396/E396,""))</f>
        <v/>
      </c>
    </row>
    <row r="397">
      <c r="B397" s="33" t="n"/>
      <c r="E397" s="34" t="n"/>
      <c r="F397" s="35" t="n"/>
      <c r="G397" s="36">
        <f>IF(OR(A397="",E397=""),"",IF(E397&gt;0,F397/E397,""))</f>
        <v/>
      </c>
    </row>
    <row r="398">
      <c r="B398" s="33" t="n"/>
      <c r="E398" s="34" t="n"/>
      <c r="F398" s="35" t="n"/>
      <c r="G398" s="36">
        <f>IF(OR(A398="",E398=""),"",IF(E398&gt;0,F398/E398,""))</f>
        <v/>
      </c>
    </row>
    <row r="399">
      <c r="B399" s="33" t="n"/>
      <c r="E399" s="34" t="n"/>
      <c r="F399" s="35" t="n"/>
      <c r="G399" s="36">
        <f>IF(OR(A399="",E399=""),"",IF(E399&gt;0,F399/E399,""))</f>
        <v/>
      </c>
    </row>
    <row r="400">
      <c r="B400" s="33" t="n"/>
      <c r="E400" s="34" t="n"/>
      <c r="F400" s="35" t="n"/>
      <c r="G400" s="36">
        <f>IF(OR(A400="",E400=""),"",IF(E400&gt;0,F400/E400,""))</f>
        <v/>
      </c>
    </row>
    <row r="401">
      <c r="B401" s="33" t="n"/>
      <c r="E401" s="34" t="n"/>
      <c r="F401" s="35" t="n"/>
      <c r="G401" s="36">
        <f>IF(OR(A401="",E401=""),"",IF(E401&gt;0,F401/E401,""))</f>
        <v/>
      </c>
    </row>
    <row r="402">
      <c r="B402" s="33" t="n"/>
      <c r="E402" s="34" t="n"/>
      <c r="F402" s="35" t="n"/>
      <c r="G402" s="36">
        <f>IF(OR(A402="",E402=""),"",IF(E402&gt;0,F402/E402,""))</f>
        <v/>
      </c>
    </row>
    <row r="403">
      <c r="B403" s="33" t="n"/>
      <c r="E403" s="34" t="n"/>
      <c r="F403" s="35" t="n"/>
      <c r="G403" s="36">
        <f>IF(OR(A403="",E403=""),"",IF(E403&gt;0,F403/E403,""))</f>
        <v/>
      </c>
    </row>
    <row r="404">
      <c r="B404" s="33" t="n"/>
      <c r="E404" s="34" t="n"/>
      <c r="F404" s="35" t="n"/>
      <c r="G404" s="36">
        <f>IF(OR(A404="",E404=""),"",IF(E404&gt;0,F404/E404,""))</f>
        <v/>
      </c>
    </row>
    <row r="405">
      <c r="B405" s="33" t="n"/>
      <c r="E405" s="34" t="n"/>
      <c r="F405" s="35" t="n"/>
      <c r="G405" s="36">
        <f>IF(OR(A405="",E405=""),"",IF(E405&gt;0,F405/E405,""))</f>
        <v/>
      </c>
    </row>
    <row r="406">
      <c r="B406" s="33" t="n"/>
      <c r="E406" s="34" t="n"/>
      <c r="F406" s="35" t="n"/>
      <c r="G406" s="36">
        <f>IF(OR(A406="",E406=""),"",IF(E406&gt;0,F406/E406,""))</f>
        <v/>
      </c>
    </row>
    <row r="407">
      <c r="B407" s="33" t="n"/>
      <c r="E407" s="34" t="n"/>
      <c r="F407" s="35" t="n"/>
      <c r="G407" s="36">
        <f>IF(OR(A407="",E407=""),"",IF(E407&gt;0,F407/E407,""))</f>
        <v/>
      </c>
    </row>
    <row r="408">
      <c r="B408" s="33" t="n"/>
      <c r="E408" s="34" t="n"/>
      <c r="F408" s="35" t="n"/>
      <c r="G408" s="36">
        <f>IF(OR(A408="",E408=""),"",IF(E408&gt;0,F408/E408,""))</f>
        <v/>
      </c>
    </row>
    <row r="409">
      <c r="B409" s="33" t="n"/>
      <c r="E409" s="34" t="n"/>
      <c r="F409" s="35" t="n"/>
      <c r="G409" s="36">
        <f>IF(OR(A409="",E409=""),"",IF(E409&gt;0,F409/E409,""))</f>
        <v/>
      </c>
    </row>
    <row r="410">
      <c r="B410" s="33" t="n"/>
      <c r="E410" s="34" t="n"/>
      <c r="F410" s="35" t="n"/>
      <c r="G410" s="36">
        <f>IF(OR(A410="",E410=""),"",IF(E410&gt;0,F410/E410,""))</f>
        <v/>
      </c>
    </row>
    <row r="411">
      <c r="B411" s="33" t="n"/>
      <c r="E411" s="34" t="n"/>
      <c r="F411" s="35" t="n"/>
      <c r="G411" s="36">
        <f>IF(OR(A411="",E411=""),"",IF(E411&gt;0,F411/E411,""))</f>
        <v/>
      </c>
    </row>
    <row r="412">
      <c r="B412" s="33" t="n"/>
      <c r="E412" s="34" t="n"/>
      <c r="F412" s="35" t="n"/>
      <c r="G412" s="36">
        <f>IF(OR(A412="",E412=""),"",IF(E412&gt;0,F412/E412,""))</f>
        <v/>
      </c>
    </row>
    <row r="413">
      <c r="B413" s="33" t="n"/>
      <c r="E413" s="34" t="n"/>
      <c r="F413" s="35" t="n"/>
      <c r="G413" s="36">
        <f>IF(OR(A413="",E413=""),"",IF(E413&gt;0,F413/E413,""))</f>
        <v/>
      </c>
    </row>
    <row r="414">
      <c r="B414" s="33" t="n"/>
      <c r="E414" s="34" t="n"/>
      <c r="F414" s="35" t="n"/>
      <c r="G414" s="36">
        <f>IF(OR(A414="",E414=""),"",IF(E414&gt;0,F414/E414,""))</f>
        <v/>
      </c>
    </row>
    <row r="415">
      <c r="B415" s="33" t="n"/>
      <c r="E415" s="34" t="n"/>
      <c r="F415" s="35" t="n"/>
      <c r="G415" s="36">
        <f>IF(OR(A415="",E415=""),"",IF(E415&gt;0,F415/E415,""))</f>
        <v/>
      </c>
    </row>
    <row r="416">
      <c r="B416" s="33" t="n"/>
      <c r="E416" s="34" t="n"/>
      <c r="F416" s="35" t="n"/>
      <c r="G416" s="36">
        <f>IF(OR(A416="",E416=""),"",IF(E416&gt;0,F416/E416,""))</f>
        <v/>
      </c>
    </row>
    <row r="417">
      <c r="B417" s="33" t="n"/>
      <c r="E417" s="34" t="n"/>
      <c r="F417" s="35" t="n"/>
      <c r="G417" s="36">
        <f>IF(OR(A417="",E417=""),"",IF(E417&gt;0,F417/E417,""))</f>
        <v/>
      </c>
    </row>
    <row r="418">
      <c r="B418" s="33" t="n"/>
      <c r="E418" s="34" t="n"/>
      <c r="F418" s="35" t="n"/>
      <c r="G418" s="36">
        <f>IF(OR(A418="",E418=""),"",IF(E418&gt;0,F418/E418,""))</f>
        <v/>
      </c>
    </row>
    <row r="419">
      <c r="B419" s="33" t="n"/>
      <c r="E419" s="34" t="n"/>
      <c r="F419" s="35" t="n"/>
      <c r="G419" s="36">
        <f>IF(OR(A419="",E419=""),"",IF(E419&gt;0,F419/E419,""))</f>
        <v/>
      </c>
    </row>
    <row r="420">
      <c r="B420" s="33" t="n"/>
      <c r="E420" s="34" t="n"/>
      <c r="F420" s="35" t="n"/>
      <c r="G420" s="36">
        <f>IF(OR(A420="",E420=""),"",IF(E420&gt;0,F420/E420,""))</f>
        <v/>
      </c>
    </row>
    <row r="421">
      <c r="B421" s="33" t="n"/>
      <c r="E421" s="34" t="n"/>
      <c r="F421" s="35" t="n"/>
      <c r="G421" s="36">
        <f>IF(OR(A421="",E421=""),"",IF(E421&gt;0,F421/E421,""))</f>
        <v/>
      </c>
    </row>
    <row r="422">
      <c r="B422" s="33" t="n"/>
      <c r="E422" s="34" t="n"/>
      <c r="F422" s="35" t="n"/>
      <c r="G422" s="36">
        <f>IF(OR(A422="",E422=""),"",IF(E422&gt;0,F422/E422,""))</f>
        <v/>
      </c>
    </row>
    <row r="423">
      <c r="B423" s="33" t="n"/>
      <c r="E423" s="34" t="n"/>
      <c r="F423" s="35" t="n"/>
      <c r="G423" s="36">
        <f>IF(OR(A423="",E423=""),"",IF(E423&gt;0,F423/E423,""))</f>
        <v/>
      </c>
    </row>
    <row r="424">
      <c r="B424" s="33" t="n"/>
      <c r="E424" s="34" t="n"/>
      <c r="F424" s="35" t="n"/>
      <c r="G424" s="36">
        <f>IF(OR(A424="",E424=""),"",IF(E424&gt;0,F424/E424,""))</f>
        <v/>
      </c>
    </row>
    <row r="425">
      <c r="B425" s="33" t="n"/>
      <c r="E425" s="34" t="n"/>
      <c r="F425" s="35" t="n"/>
      <c r="G425" s="36">
        <f>IF(OR(A425="",E425=""),"",IF(E425&gt;0,F425/E425,""))</f>
        <v/>
      </c>
    </row>
    <row r="426">
      <c r="B426" s="33" t="n"/>
      <c r="E426" s="34" t="n"/>
      <c r="F426" s="35" t="n"/>
      <c r="G426" s="36">
        <f>IF(OR(A426="",E426=""),"",IF(E426&gt;0,F426/E426,""))</f>
        <v/>
      </c>
    </row>
    <row r="427">
      <c r="B427" s="33" t="n"/>
      <c r="E427" s="34" t="n"/>
      <c r="F427" s="35" t="n"/>
      <c r="G427" s="36">
        <f>IF(OR(A427="",E427=""),"",IF(E427&gt;0,F427/E427,""))</f>
        <v/>
      </c>
    </row>
    <row r="428">
      <c r="B428" s="33" t="n"/>
      <c r="E428" s="34" t="n"/>
      <c r="F428" s="35" t="n"/>
      <c r="G428" s="36">
        <f>IF(OR(A428="",E428=""),"",IF(E428&gt;0,F428/E428,""))</f>
        <v/>
      </c>
    </row>
    <row r="429">
      <c r="B429" s="33" t="n"/>
      <c r="E429" s="34" t="n"/>
      <c r="F429" s="35" t="n"/>
      <c r="G429" s="36">
        <f>IF(OR(A429="",E429=""),"",IF(E429&gt;0,F429/E429,""))</f>
        <v/>
      </c>
    </row>
    <row r="430">
      <c r="B430" s="33" t="n"/>
      <c r="E430" s="34" t="n"/>
      <c r="F430" s="35" t="n"/>
      <c r="G430" s="36">
        <f>IF(OR(A430="",E430=""),"",IF(E430&gt;0,F430/E430,""))</f>
        <v/>
      </c>
    </row>
    <row r="431">
      <c r="B431" s="33" t="n"/>
      <c r="E431" s="34" t="n"/>
      <c r="F431" s="35" t="n"/>
      <c r="G431" s="36">
        <f>IF(OR(A431="",E431=""),"",IF(E431&gt;0,F431/E431,""))</f>
        <v/>
      </c>
    </row>
    <row r="432">
      <c r="B432" s="33" t="n"/>
      <c r="E432" s="34" t="n"/>
      <c r="F432" s="35" t="n"/>
      <c r="G432" s="36">
        <f>IF(OR(A432="",E432=""),"",IF(E432&gt;0,F432/E432,""))</f>
        <v/>
      </c>
    </row>
    <row r="433">
      <c r="B433" s="33" t="n"/>
      <c r="E433" s="34" t="n"/>
      <c r="F433" s="35" t="n"/>
      <c r="G433" s="36">
        <f>IF(OR(A433="",E433=""),"",IF(E433&gt;0,F433/E433,""))</f>
        <v/>
      </c>
    </row>
    <row r="434">
      <c r="B434" s="33" t="n"/>
      <c r="E434" s="34" t="n"/>
      <c r="F434" s="35" t="n"/>
      <c r="G434" s="36">
        <f>IF(OR(A434="",E434=""),"",IF(E434&gt;0,F434/E434,""))</f>
        <v/>
      </c>
    </row>
    <row r="435">
      <c r="B435" s="33" t="n"/>
      <c r="E435" s="34" t="n"/>
      <c r="F435" s="35" t="n"/>
      <c r="G435" s="36">
        <f>IF(OR(A435="",E435=""),"",IF(E435&gt;0,F435/E435,""))</f>
        <v/>
      </c>
    </row>
    <row r="436">
      <c r="B436" s="33" t="n"/>
      <c r="E436" s="34" t="n"/>
      <c r="F436" s="35" t="n"/>
      <c r="G436" s="36">
        <f>IF(OR(A436="",E436=""),"",IF(E436&gt;0,F436/E436,""))</f>
        <v/>
      </c>
    </row>
    <row r="437">
      <c r="B437" s="33" t="n"/>
      <c r="E437" s="34" t="n"/>
      <c r="F437" s="35" t="n"/>
      <c r="G437" s="36">
        <f>IF(OR(A437="",E437=""),"",IF(E437&gt;0,F437/E437,""))</f>
        <v/>
      </c>
    </row>
    <row r="438">
      <c r="B438" s="33" t="n"/>
      <c r="E438" s="34" t="n"/>
      <c r="F438" s="35" t="n"/>
      <c r="G438" s="36">
        <f>IF(OR(A438="",E438=""),"",IF(E438&gt;0,F438/E438,""))</f>
        <v/>
      </c>
    </row>
    <row r="439">
      <c r="B439" s="33" t="n"/>
      <c r="E439" s="34" t="n"/>
      <c r="F439" s="35" t="n"/>
      <c r="G439" s="36">
        <f>IF(OR(A439="",E439=""),"",IF(E439&gt;0,F439/E439,""))</f>
        <v/>
      </c>
    </row>
    <row r="440">
      <c r="B440" s="33" t="n"/>
      <c r="E440" s="34" t="n"/>
      <c r="F440" s="35" t="n"/>
      <c r="G440" s="36">
        <f>IF(OR(A440="",E440=""),"",IF(E440&gt;0,F440/E440,""))</f>
        <v/>
      </c>
    </row>
    <row r="441">
      <c r="B441" s="33" t="n"/>
      <c r="E441" s="34" t="n"/>
      <c r="F441" s="35" t="n"/>
      <c r="G441" s="36">
        <f>IF(OR(A441="",E441=""),"",IF(E441&gt;0,F441/E441,""))</f>
        <v/>
      </c>
    </row>
    <row r="442">
      <c r="B442" s="33" t="n"/>
      <c r="E442" s="34" t="n"/>
      <c r="F442" s="35" t="n"/>
      <c r="G442" s="36">
        <f>IF(OR(A442="",E442=""),"",IF(E442&gt;0,F442/E442,""))</f>
        <v/>
      </c>
    </row>
    <row r="443">
      <c r="B443" s="33" t="n"/>
      <c r="E443" s="34" t="n"/>
      <c r="F443" s="35" t="n"/>
      <c r="G443" s="36">
        <f>IF(OR(A443="",E443=""),"",IF(E443&gt;0,F443/E443,""))</f>
        <v/>
      </c>
    </row>
    <row r="444">
      <c r="B444" s="33" t="n"/>
      <c r="E444" s="34" t="n"/>
      <c r="F444" s="35" t="n"/>
      <c r="G444" s="36">
        <f>IF(OR(A444="",E444=""),"",IF(E444&gt;0,F444/E444,""))</f>
        <v/>
      </c>
    </row>
    <row r="445">
      <c r="B445" s="33" t="n"/>
      <c r="E445" s="34" t="n"/>
      <c r="F445" s="35" t="n"/>
      <c r="G445" s="36">
        <f>IF(OR(A445="",E445=""),"",IF(E445&gt;0,F445/E445,""))</f>
        <v/>
      </c>
    </row>
    <row r="446">
      <c r="B446" s="33" t="n"/>
      <c r="E446" s="34" t="n"/>
      <c r="F446" s="35" t="n"/>
      <c r="G446" s="36">
        <f>IF(OR(A446="",E446=""),"",IF(E446&gt;0,F446/E446,""))</f>
        <v/>
      </c>
    </row>
    <row r="447">
      <c r="B447" s="33" t="n"/>
      <c r="E447" s="34" t="n"/>
      <c r="F447" s="35" t="n"/>
      <c r="G447" s="36">
        <f>IF(OR(A447="",E447=""),"",IF(E447&gt;0,F447/E447,""))</f>
        <v/>
      </c>
    </row>
    <row r="448">
      <c r="B448" s="33" t="n"/>
      <c r="E448" s="34" t="n"/>
      <c r="F448" s="35" t="n"/>
      <c r="G448" s="36">
        <f>IF(OR(A448="",E448=""),"",IF(E448&gt;0,F448/E448,""))</f>
        <v/>
      </c>
    </row>
    <row r="449">
      <c r="B449" s="33" t="n"/>
      <c r="E449" s="34" t="n"/>
      <c r="F449" s="35" t="n"/>
      <c r="G449" s="36">
        <f>IF(OR(A449="",E449=""),"",IF(E449&gt;0,F449/E449,""))</f>
        <v/>
      </c>
    </row>
    <row r="450">
      <c r="B450" s="33" t="n"/>
      <c r="E450" s="34" t="n"/>
      <c r="F450" s="35" t="n"/>
      <c r="G450" s="36">
        <f>IF(OR(A450="",E450=""),"",IF(E450&gt;0,F450/E450,""))</f>
        <v/>
      </c>
    </row>
    <row r="451">
      <c r="B451" s="33" t="n"/>
      <c r="E451" s="34" t="n"/>
      <c r="F451" s="35" t="n"/>
      <c r="G451" s="36">
        <f>IF(OR(A451="",E451=""),"",IF(E451&gt;0,F451/E451,""))</f>
        <v/>
      </c>
    </row>
    <row r="452">
      <c r="B452" s="33" t="n"/>
      <c r="E452" s="34" t="n"/>
      <c r="F452" s="35" t="n"/>
      <c r="G452" s="36">
        <f>IF(OR(A452="",E452=""),"",IF(E452&gt;0,F452/E452,""))</f>
        <v/>
      </c>
    </row>
    <row r="453">
      <c r="B453" s="33" t="n"/>
      <c r="E453" s="34" t="n"/>
      <c r="F453" s="35" t="n"/>
      <c r="G453" s="36">
        <f>IF(OR(A453="",E453=""),"",IF(E453&gt;0,F453/E453,""))</f>
        <v/>
      </c>
    </row>
    <row r="454">
      <c r="B454" s="33" t="n"/>
      <c r="E454" s="34" t="n"/>
      <c r="F454" s="35" t="n"/>
      <c r="G454" s="36">
        <f>IF(OR(A454="",E454=""),"",IF(E454&gt;0,F454/E454,""))</f>
        <v/>
      </c>
    </row>
    <row r="455">
      <c r="B455" s="33" t="n"/>
      <c r="E455" s="34" t="n"/>
      <c r="F455" s="35" t="n"/>
      <c r="G455" s="36">
        <f>IF(OR(A455="",E455=""),"",IF(E455&gt;0,F455/E455,""))</f>
        <v/>
      </c>
    </row>
    <row r="456">
      <c r="B456" s="33" t="n"/>
      <c r="E456" s="34" t="n"/>
      <c r="F456" s="35" t="n"/>
      <c r="G456" s="36">
        <f>IF(OR(A456="",E456=""),"",IF(E456&gt;0,F456/E456,""))</f>
        <v/>
      </c>
    </row>
    <row r="457">
      <c r="B457" s="33" t="n"/>
      <c r="E457" s="34" t="n"/>
      <c r="F457" s="35" t="n"/>
      <c r="G457" s="36">
        <f>IF(OR(A457="",E457=""),"",IF(E457&gt;0,F457/E457,""))</f>
        <v/>
      </c>
    </row>
    <row r="458">
      <c r="B458" s="33" t="n"/>
      <c r="E458" s="34" t="n"/>
      <c r="F458" s="35" t="n"/>
      <c r="G458" s="36">
        <f>IF(OR(A458="",E458=""),"",IF(E458&gt;0,F458/E458,""))</f>
        <v/>
      </c>
    </row>
    <row r="459">
      <c r="B459" s="33" t="n"/>
      <c r="E459" s="34" t="n"/>
      <c r="F459" s="35" t="n"/>
      <c r="G459" s="36">
        <f>IF(OR(A459="",E459=""),"",IF(E459&gt;0,F459/E459,""))</f>
        <v/>
      </c>
    </row>
    <row r="460">
      <c r="B460" s="33" t="n"/>
      <c r="E460" s="34" t="n"/>
      <c r="F460" s="35" t="n"/>
      <c r="G460" s="36">
        <f>IF(OR(A460="",E460=""),"",IF(E460&gt;0,F460/E460,""))</f>
        <v/>
      </c>
    </row>
    <row r="461">
      <c r="B461" s="33" t="n"/>
      <c r="E461" s="34" t="n"/>
      <c r="F461" s="35" t="n"/>
      <c r="G461" s="36">
        <f>IF(OR(A461="",E461=""),"",IF(E461&gt;0,F461/E461,""))</f>
        <v/>
      </c>
    </row>
    <row r="462">
      <c r="B462" s="33" t="n"/>
      <c r="E462" s="34" t="n"/>
      <c r="F462" s="35" t="n"/>
      <c r="G462" s="36">
        <f>IF(OR(A462="",E462=""),"",IF(E462&gt;0,F462/E462,""))</f>
        <v/>
      </c>
    </row>
    <row r="463">
      <c r="B463" s="33" t="n"/>
      <c r="E463" s="34" t="n"/>
      <c r="F463" s="35" t="n"/>
      <c r="G463" s="36">
        <f>IF(OR(A463="",E463=""),"",IF(E463&gt;0,F463/E463,""))</f>
        <v/>
      </c>
    </row>
    <row r="464">
      <c r="B464" s="33" t="n"/>
      <c r="E464" s="34" t="n"/>
      <c r="F464" s="35" t="n"/>
      <c r="G464" s="36">
        <f>IF(OR(A464="",E464=""),"",IF(E464&gt;0,F464/E464,""))</f>
        <v/>
      </c>
    </row>
    <row r="465">
      <c r="B465" s="33" t="n"/>
      <c r="E465" s="34" t="n"/>
      <c r="F465" s="35" t="n"/>
      <c r="G465" s="36">
        <f>IF(OR(A465="",E465=""),"",IF(E465&gt;0,F465/E465,""))</f>
        <v/>
      </c>
    </row>
    <row r="466">
      <c r="B466" s="33" t="n"/>
      <c r="E466" s="34" t="n"/>
      <c r="F466" s="35" t="n"/>
      <c r="G466" s="36">
        <f>IF(OR(A466="",E466=""),"",IF(E466&gt;0,F466/E466,""))</f>
        <v/>
      </c>
    </row>
    <row r="467">
      <c r="B467" s="33" t="n"/>
      <c r="E467" s="34" t="n"/>
      <c r="F467" s="35" t="n"/>
      <c r="G467" s="36">
        <f>IF(OR(A467="",E467=""),"",IF(E467&gt;0,F467/E467,""))</f>
        <v/>
      </c>
    </row>
    <row r="468">
      <c r="B468" s="33" t="n"/>
      <c r="E468" s="34" t="n"/>
      <c r="F468" s="35" t="n"/>
      <c r="G468" s="36">
        <f>IF(OR(A468="",E468=""),"",IF(E468&gt;0,F468/E468,""))</f>
        <v/>
      </c>
    </row>
    <row r="469">
      <c r="B469" s="33" t="n"/>
      <c r="E469" s="34" t="n"/>
      <c r="F469" s="35" t="n"/>
      <c r="G469" s="36">
        <f>IF(OR(A469="",E469=""),"",IF(E469&gt;0,F469/E469,""))</f>
        <v/>
      </c>
    </row>
    <row r="470">
      <c r="B470" s="33" t="n"/>
      <c r="E470" s="34" t="n"/>
      <c r="F470" s="35" t="n"/>
      <c r="G470" s="36">
        <f>IF(OR(A470="",E470=""),"",IF(E470&gt;0,F470/E470,""))</f>
        <v/>
      </c>
    </row>
    <row r="471">
      <c r="B471" s="33" t="n"/>
      <c r="E471" s="34" t="n"/>
      <c r="F471" s="35" t="n"/>
      <c r="G471" s="36">
        <f>IF(OR(A471="",E471=""),"",IF(E471&gt;0,F471/E471,""))</f>
        <v/>
      </c>
    </row>
    <row r="472">
      <c r="B472" s="33" t="n"/>
      <c r="E472" s="34" t="n"/>
      <c r="F472" s="35" t="n"/>
      <c r="G472" s="36">
        <f>IF(OR(A472="",E472=""),"",IF(E472&gt;0,F472/E472,""))</f>
        <v/>
      </c>
    </row>
    <row r="473">
      <c r="B473" s="33" t="n"/>
      <c r="E473" s="34" t="n"/>
      <c r="F473" s="35" t="n"/>
      <c r="G473" s="36">
        <f>IF(OR(A473="",E473=""),"",IF(E473&gt;0,F473/E473,""))</f>
        <v/>
      </c>
    </row>
    <row r="474">
      <c r="B474" s="33" t="n"/>
      <c r="E474" s="34" t="n"/>
      <c r="F474" s="35" t="n"/>
      <c r="G474" s="36">
        <f>IF(OR(A474="",E474=""),"",IF(E474&gt;0,F474/E474,""))</f>
        <v/>
      </c>
    </row>
    <row r="475">
      <c r="B475" s="33" t="n"/>
      <c r="E475" s="34" t="n"/>
      <c r="F475" s="35" t="n"/>
      <c r="G475" s="36">
        <f>IF(OR(A475="",E475=""),"",IF(E475&gt;0,F475/E475,""))</f>
        <v/>
      </c>
    </row>
    <row r="476">
      <c r="B476" s="33" t="n"/>
      <c r="E476" s="34" t="n"/>
      <c r="F476" s="35" t="n"/>
      <c r="G476" s="36">
        <f>IF(OR(A476="",E476=""),"",IF(E476&gt;0,F476/E476,""))</f>
        <v/>
      </c>
    </row>
    <row r="477">
      <c r="B477" s="33" t="n"/>
      <c r="E477" s="34" t="n"/>
      <c r="F477" s="35" t="n"/>
      <c r="G477" s="36">
        <f>IF(OR(A477="",E477=""),"",IF(E477&gt;0,F477/E477,""))</f>
        <v/>
      </c>
    </row>
    <row r="478">
      <c r="B478" s="33" t="n"/>
      <c r="E478" s="34" t="n"/>
      <c r="F478" s="35" t="n"/>
      <c r="G478" s="36">
        <f>IF(OR(A478="",E478=""),"",IF(E478&gt;0,F478/E478,""))</f>
        <v/>
      </c>
    </row>
    <row r="479">
      <c r="B479" s="33" t="n"/>
      <c r="E479" s="34" t="n"/>
      <c r="F479" s="35" t="n"/>
      <c r="G479" s="36">
        <f>IF(OR(A479="",E479=""),"",IF(E479&gt;0,F479/E479,""))</f>
        <v/>
      </c>
    </row>
    <row r="480">
      <c r="B480" s="33" t="n"/>
      <c r="E480" s="34" t="n"/>
      <c r="F480" s="35" t="n"/>
      <c r="G480" s="36">
        <f>IF(OR(A480="",E480=""),"",IF(E480&gt;0,F480/E480,""))</f>
        <v/>
      </c>
    </row>
    <row r="481">
      <c r="B481" s="33" t="n"/>
      <c r="E481" s="34" t="n"/>
      <c r="F481" s="35" t="n"/>
      <c r="G481" s="36">
        <f>IF(OR(A481="",E481=""),"",IF(E481&gt;0,F481/E481,""))</f>
        <v/>
      </c>
    </row>
    <row r="482">
      <c r="B482" s="33" t="n"/>
      <c r="E482" s="34" t="n"/>
      <c r="F482" s="35" t="n"/>
      <c r="G482" s="36">
        <f>IF(OR(A482="",E482=""),"",IF(E482&gt;0,F482/E482,""))</f>
        <v/>
      </c>
    </row>
    <row r="483">
      <c r="B483" s="33" t="n"/>
      <c r="E483" s="34" t="n"/>
      <c r="F483" s="35" t="n"/>
      <c r="G483" s="36">
        <f>IF(OR(A483="",E483=""),"",IF(E483&gt;0,F483/E483,""))</f>
        <v/>
      </c>
    </row>
    <row r="484">
      <c r="B484" s="33" t="n"/>
      <c r="E484" s="34" t="n"/>
      <c r="F484" s="35" t="n"/>
      <c r="G484" s="36">
        <f>IF(OR(A484="",E484=""),"",IF(E484&gt;0,F484/E484,""))</f>
        <v/>
      </c>
    </row>
    <row r="485">
      <c r="B485" s="33" t="n"/>
      <c r="E485" s="34" t="n"/>
      <c r="F485" s="35" t="n"/>
      <c r="G485" s="36">
        <f>IF(OR(A485="",E485=""),"",IF(E485&gt;0,F485/E485,""))</f>
        <v/>
      </c>
    </row>
    <row r="486">
      <c r="B486" s="33" t="n"/>
      <c r="E486" s="34" t="n"/>
      <c r="F486" s="35" t="n"/>
      <c r="G486" s="36">
        <f>IF(OR(A486="",E486=""),"",IF(E486&gt;0,F486/E486,""))</f>
        <v/>
      </c>
    </row>
    <row r="487">
      <c r="B487" s="33" t="n"/>
      <c r="E487" s="34" t="n"/>
      <c r="F487" s="35" t="n"/>
      <c r="G487" s="36">
        <f>IF(OR(A487="",E487=""),"",IF(E487&gt;0,F487/E487,""))</f>
        <v/>
      </c>
    </row>
    <row r="488">
      <c r="B488" s="33" t="n"/>
      <c r="E488" s="34" t="n"/>
      <c r="F488" s="35" t="n"/>
      <c r="G488" s="36">
        <f>IF(OR(A488="",E488=""),"",IF(E488&gt;0,F488/E488,""))</f>
        <v/>
      </c>
    </row>
    <row r="489">
      <c r="B489" s="33" t="n"/>
      <c r="E489" s="34" t="n"/>
      <c r="F489" s="35" t="n"/>
      <c r="G489" s="36">
        <f>IF(OR(A489="",E489=""),"",IF(E489&gt;0,F489/E489,""))</f>
        <v/>
      </c>
    </row>
    <row r="490">
      <c r="B490" s="33" t="n"/>
      <c r="E490" s="34" t="n"/>
      <c r="F490" s="35" t="n"/>
      <c r="G490" s="36">
        <f>IF(OR(A490="",E490=""),"",IF(E490&gt;0,F490/E490,""))</f>
        <v/>
      </c>
    </row>
    <row r="491">
      <c r="B491" s="33" t="n"/>
      <c r="E491" s="34" t="n"/>
      <c r="F491" s="35" t="n"/>
      <c r="G491" s="36">
        <f>IF(OR(A491="",E491=""),"",IF(E491&gt;0,F491/E491,""))</f>
        <v/>
      </c>
    </row>
    <row r="492">
      <c r="B492" s="33" t="n"/>
      <c r="E492" s="34" t="n"/>
      <c r="F492" s="35" t="n"/>
      <c r="G492" s="36">
        <f>IF(OR(A492="",E492=""),"",IF(E492&gt;0,F492/E492,""))</f>
        <v/>
      </c>
    </row>
    <row r="493">
      <c r="B493" s="33" t="n"/>
      <c r="E493" s="34" t="n"/>
      <c r="F493" s="35" t="n"/>
      <c r="G493" s="36">
        <f>IF(OR(A493="",E493=""),"",IF(E493&gt;0,F493/E493,""))</f>
        <v/>
      </c>
    </row>
    <row r="494">
      <c r="B494" s="33" t="n"/>
      <c r="E494" s="34" t="n"/>
      <c r="F494" s="35" t="n"/>
      <c r="G494" s="36">
        <f>IF(OR(A494="",E494=""),"",IF(E494&gt;0,F494/E494,""))</f>
        <v/>
      </c>
    </row>
    <row r="495">
      <c r="B495" s="33" t="n"/>
      <c r="E495" s="34" t="n"/>
      <c r="F495" s="35" t="n"/>
      <c r="G495" s="36">
        <f>IF(OR(A495="",E495=""),"",IF(E495&gt;0,F495/E495,""))</f>
        <v/>
      </c>
    </row>
    <row r="496">
      <c r="B496" s="33" t="n"/>
      <c r="E496" s="34" t="n"/>
      <c r="F496" s="35" t="n"/>
      <c r="G496" s="36">
        <f>IF(OR(A496="",E496=""),"",IF(E496&gt;0,F496/E496,""))</f>
        <v/>
      </c>
    </row>
    <row r="497">
      <c r="B497" s="33" t="n"/>
      <c r="E497" s="34" t="n"/>
      <c r="F497" s="35" t="n"/>
      <c r="G497" s="36">
        <f>IF(OR(A497="",E497=""),"",IF(E497&gt;0,F497/E497,""))</f>
        <v/>
      </c>
    </row>
    <row r="498">
      <c r="B498" s="33" t="n"/>
      <c r="E498" s="34" t="n"/>
      <c r="F498" s="35" t="n"/>
      <c r="G498" s="36">
        <f>IF(OR(A498="",E498=""),"",IF(E498&gt;0,F498/E498,""))</f>
        <v/>
      </c>
    </row>
    <row r="499">
      <c r="B499" s="33" t="n"/>
      <c r="E499" s="34" t="n"/>
      <c r="F499" s="35" t="n"/>
      <c r="G499" s="36">
        <f>IF(OR(A499="",E499=""),"",IF(E499&gt;0,F499/E499,""))</f>
        <v/>
      </c>
    </row>
    <row r="500">
      <c r="B500" s="33" t="n"/>
      <c r="E500" s="34" t="n"/>
      <c r="F500" s="35" t="n"/>
      <c r="G500" s="36">
        <f>IF(OR(A500="",E500=""),"",IF(E500&gt;0,F500/E500,""))</f>
        <v/>
      </c>
    </row>
    <row r="501">
      <c r="B501" s="33" t="n"/>
      <c r="E501" s="34" t="n"/>
      <c r="F501" s="35" t="n"/>
      <c r="G501" s="36">
        <f>IF(OR(A501="",E501=""),"",IF(E501&gt;0,F501/E501,""))</f>
        <v/>
      </c>
    </row>
    <row r="502">
      <c r="B502" s="33" t="n"/>
      <c r="E502" s="34" t="n"/>
      <c r="F502" s="35" t="n"/>
      <c r="G502" s="36">
        <f>IF(OR(A502="",E502=""),"",IF(E502&gt;0,F502/E502,""))</f>
        <v/>
      </c>
    </row>
    <row r="503">
      <c r="B503" s="33" t="n"/>
      <c r="E503" s="34" t="n"/>
      <c r="F503" s="35" t="n"/>
      <c r="G503" s="36">
        <f>IF(OR(A503="",E503=""),"",IF(E503&gt;0,F503/E503,""))</f>
        <v/>
      </c>
    </row>
    <row r="504">
      <c r="B504" s="33" t="n"/>
      <c r="E504" s="34" t="n"/>
      <c r="F504" s="35" t="n"/>
      <c r="G504" s="36">
        <f>IF(OR(A504="",E504=""),"",IF(E504&gt;0,F504/E504,""))</f>
        <v/>
      </c>
    </row>
    <row r="505">
      <c r="B505" s="33" t="n"/>
      <c r="E505" s="34" t="n"/>
      <c r="F505" s="35" t="n"/>
      <c r="G505" s="36">
        <f>IF(OR(A505="",E505=""),"",IF(E505&gt;0,F505/E505,""))</f>
        <v/>
      </c>
    </row>
    <row r="506">
      <c r="B506" s="33" t="n"/>
      <c r="E506" s="34" t="n"/>
      <c r="F506" s="35" t="n"/>
      <c r="G506" s="36">
        <f>IF(OR(A506="",E506=""),"",IF(E506&gt;0,F506/E506,""))</f>
        <v/>
      </c>
    </row>
    <row r="507">
      <c r="B507" s="33" t="n"/>
      <c r="E507" s="34" t="n"/>
      <c r="F507" s="35" t="n"/>
      <c r="G507" s="36">
        <f>IF(OR(A507="",E507=""),"",IF(E507&gt;0,F507/E507,""))</f>
        <v/>
      </c>
    </row>
    <row r="508">
      <c r="B508" s="33" t="n"/>
      <c r="E508" s="34" t="n"/>
      <c r="F508" s="35" t="n"/>
      <c r="G508" s="36">
        <f>IF(OR(A508="",E508=""),"",IF(E508&gt;0,F508/E508,""))</f>
        <v/>
      </c>
    </row>
    <row r="509">
      <c r="B509" s="33" t="n"/>
      <c r="E509" s="34" t="n"/>
      <c r="F509" s="35" t="n"/>
      <c r="G509" s="36">
        <f>IF(OR(A509="",E509=""),"",IF(E509&gt;0,F509/E509,""))</f>
        <v/>
      </c>
    </row>
    <row r="510">
      <c r="B510" s="33" t="n"/>
      <c r="E510" s="34" t="n"/>
      <c r="F510" s="35" t="n"/>
      <c r="G510" s="36">
        <f>IF(OR(A510="",E510=""),"",IF(E510&gt;0,F510/E510,""))</f>
        <v/>
      </c>
    </row>
    <row r="511">
      <c r="B511" s="33" t="n"/>
      <c r="E511" s="34" t="n"/>
      <c r="F511" s="35" t="n"/>
      <c r="G511" s="36">
        <f>IF(OR(A511="",E511=""),"",IF(E511&gt;0,F511/E511,""))</f>
        <v/>
      </c>
    </row>
    <row r="512">
      <c r="B512" s="33" t="n"/>
      <c r="E512" s="34" t="n"/>
      <c r="F512" s="35" t="n"/>
      <c r="G512" s="36">
        <f>IF(OR(A512="",E512=""),"",IF(E512&gt;0,F512/E512,""))</f>
        <v/>
      </c>
    </row>
    <row r="513">
      <c r="B513" s="33" t="n"/>
      <c r="E513" s="34" t="n"/>
      <c r="F513" s="35" t="n"/>
      <c r="G513" s="36">
        <f>IF(OR(A513="",E513=""),"",IF(E513&gt;0,F513/E513,""))</f>
        <v/>
      </c>
    </row>
    <row r="514">
      <c r="B514" s="33" t="n"/>
      <c r="E514" s="34" t="n"/>
      <c r="F514" s="35" t="n"/>
      <c r="G514" s="36">
        <f>IF(OR(A514="",E514=""),"",IF(E514&gt;0,F514/E514,""))</f>
        <v/>
      </c>
    </row>
    <row r="515">
      <c r="B515" s="33" t="n"/>
      <c r="E515" s="34" t="n"/>
      <c r="F515" s="35" t="n"/>
      <c r="G515" s="36">
        <f>IF(OR(A515="",E515=""),"",IF(E515&gt;0,F515/E515,""))</f>
        <v/>
      </c>
    </row>
    <row r="516">
      <c r="B516" s="33" t="n"/>
      <c r="E516" s="34" t="n"/>
      <c r="F516" s="35" t="n"/>
      <c r="G516" s="36">
        <f>IF(OR(A516="",E516=""),"",IF(E516&gt;0,F516/E516,""))</f>
        <v/>
      </c>
    </row>
    <row r="517">
      <c r="B517" s="33" t="n"/>
      <c r="E517" s="34" t="n"/>
      <c r="F517" s="35" t="n"/>
      <c r="G517" s="36">
        <f>IF(OR(A517="",E517=""),"",IF(E517&gt;0,F517/E517,""))</f>
        <v/>
      </c>
    </row>
    <row r="518">
      <c r="B518" s="33" t="n"/>
      <c r="E518" s="34" t="n"/>
      <c r="F518" s="35" t="n"/>
      <c r="G518" s="36">
        <f>IF(OR(A518="",E518=""),"",IF(E518&gt;0,F518/E518,""))</f>
        <v/>
      </c>
    </row>
    <row r="519">
      <c r="B519" s="33" t="n"/>
      <c r="E519" s="34" t="n"/>
      <c r="F519" s="35" t="n"/>
      <c r="G519" s="36">
        <f>IF(OR(A519="",E519=""),"",IF(E519&gt;0,F519/E519,""))</f>
        <v/>
      </c>
    </row>
    <row r="520">
      <c r="B520" s="33" t="n"/>
      <c r="E520" s="34" t="n"/>
      <c r="F520" s="35" t="n"/>
      <c r="G520" s="36">
        <f>IF(OR(A520="",E520=""),"",IF(E520&gt;0,F520/E520,""))</f>
        <v/>
      </c>
    </row>
    <row r="521">
      <c r="B521" s="33" t="n"/>
      <c r="E521" s="34" t="n"/>
      <c r="F521" s="35" t="n"/>
      <c r="G521" s="36">
        <f>IF(OR(A521="",E521=""),"",IF(E521&gt;0,F521/E521,""))</f>
        <v/>
      </c>
    </row>
    <row r="522">
      <c r="B522" s="33" t="n"/>
      <c r="E522" s="34" t="n"/>
      <c r="F522" s="35" t="n"/>
      <c r="G522" s="36">
        <f>IF(OR(A522="",E522=""),"",IF(E522&gt;0,F522/E522,""))</f>
        <v/>
      </c>
    </row>
    <row r="523">
      <c r="B523" s="33" t="n"/>
      <c r="E523" s="34" t="n"/>
      <c r="F523" s="35" t="n"/>
      <c r="G523" s="36">
        <f>IF(OR(A523="",E523=""),"",IF(E523&gt;0,F523/E523,""))</f>
        <v/>
      </c>
    </row>
    <row r="524">
      <c r="B524" s="33" t="n"/>
      <c r="E524" s="34" t="n"/>
      <c r="F524" s="35" t="n"/>
      <c r="G524" s="36">
        <f>IF(OR(A524="",E524=""),"",IF(E524&gt;0,F524/E524,""))</f>
        <v/>
      </c>
    </row>
    <row r="525">
      <c r="B525" s="33" t="n"/>
      <c r="E525" s="34" t="n"/>
      <c r="F525" s="35" t="n"/>
      <c r="G525" s="36">
        <f>IF(OR(A525="",E525=""),"",IF(E525&gt;0,F525/E525,""))</f>
        <v/>
      </c>
    </row>
    <row r="526">
      <c r="B526" s="33" t="n"/>
      <c r="E526" s="34" t="n"/>
      <c r="F526" s="35" t="n"/>
      <c r="G526" s="36">
        <f>IF(OR(A526="",E526=""),"",IF(E526&gt;0,F526/E526,""))</f>
        <v/>
      </c>
    </row>
    <row r="527">
      <c r="B527" s="33" t="n"/>
      <c r="E527" s="34" t="n"/>
      <c r="F527" s="35" t="n"/>
      <c r="G527" s="36">
        <f>IF(OR(A527="",E527=""),"",IF(E527&gt;0,F527/E527,""))</f>
        <v/>
      </c>
    </row>
    <row r="528">
      <c r="B528" s="33" t="n"/>
      <c r="E528" s="34" t="n"/>
      <c r="F528" s="35" t="n"/>
      <c r="G528" s="36">
        <f>IF(OR(A528="",E528=""),"",IF(E528&gt;0,F528/E528,""))</f>
        <v/>
      </c>
    </row>
    <row r="529">
      <c r="B529" s="33" t="n"/>
      <c r="E529" s="34" t="n"/>
      <c r="F529" s="35" t="n"/>
      <c r="G529" s="36">
        <f>IF(OR(A529="",E529=""),"",IF(E529&gt;0,F529/E529,""))</f>
        <v/>
      </c>
    </row>
    <row r="530">
      <c r="B530" s="33" t="n"/>
      <c r="E530" s="34" t="n"/>
      <c r="F530" s="35" t="n"/>
      <c r="G530" s="36">
        <f>IF(OR(A530="",E530=""),"",IF(E530&gt;0,F530/E530,""))</f>
        <v/>
      </c>
    </row>
    <row r="531">
      <c r="B531" s="33" t="n"/>
      <c r="E531" s="34" t="n"/>
      <c r="F531" s="35" t="n"/>
      <c r="G531" s="36">
        <f>IF(OR(A531="",E531=""),"",IF(E531&gt;0,F531/E531,""))</f>
        <v/>
      </c>
    </row>
    <row r="532">
      <c r="B532" s="33" t="n"/>
      <c r="E532" s="34" t="n"/>
      <c r="F532" s="35" t="n"/>
      <c r="G532" s="36">
        <f>IF(OR(A532="",E532=""),"",IF(E532&gt;0,F532/E532,""))</f>
        <v/>
      </c>
    </row>
    <row r="533">
      <c r="B533" s="33" t="n"/>
      <c r="E533" s="34" t="n"/>
      <c r="F533" s="35" t="n"/>
      <c r="G533" s="36">
        <f>IF(OR(A533="",E533=""),"",IF(E533&gt;0,F533/E533,""))</f>
        <v/>
      </c>
    </row>
    <row r="534">
      <c r="B534" s="33" t="n"/>
      <c r="E534" s="34" t="n"/>
      <c r="F534" s="35" t="n"/>
      <c r="G534" s="36">
        <f>IF(OR(A534="",E534=""),"",IF(E534&gt;0,F534/E534,""))</f>
        <v/>
      </c>
    </row>
    <row r="535">
      <c r="B535" s="33" t="n"/>
      <c r="E535" s="34" t="n"/>
      <c r="F535" s="35" t="n"/>
      <c r="G535" s="36">
        <f>IF(OR(A535="",E535=""),"",IF(E535&gt;0,F535/E535,""))</f>
        <v/>
      </c>
    </row>
    <row r="536">
      <c r="B536" s="33" t="n"/>
      <c r="E536" s="34" t="n"/>
      <c r="F536" s="35" t="n"/>
      <c r="G536" s="36">
        <f>IF(OR(A536="",E536=""),"",IF(E536&gt;0,F536/E536,""))</f>
        <v/>
      </c>
    </row>
    <row r="537">
      <c r="B537" s="33" t="n"/>
      <c r="E537" s="34" t="n"/>
      <c r="F537" s="35" t="n"/>
      <c r="G537" s="36">
        <f>IF(OR(A537="",E537=""),"",IF(E537&gt;0,F537/E537,""))</f>
        <v/>
      </c>
    </row>
    <row r="538">
      <c r="B538" s="33" t="n"/>
      <c r="E538" s="34" t="n"/>
      <c r="F538" s="35" t="n"/>
      <c r="G538" s="36">
        <f>IF(OR(A538="",E538=""),"",IF(E538&gt;0,F538/E538,""))</f>
        <v/>
      </c>
    </row>
    <row r="539">
      <c r="B539" s="33" t="n"/>
      <c r="E539" s="34" t="n"/>
      <c r="F539" s="35" t="n"/>
      <c r="G539" s="36">
        <f>IF(OR(A539="",E539=""),"",IF(E539&gt;0,F539/E539,""))</f>
        <v/>
      </c>
    </row>
    <row r="540">
      <c r="B540" s="33" t="n"/>
      <c r="E540" s="34" t="n"/>
      <c r="F540" s="35" t="n"/>
      <c r="G540" s="36">
        <f>IF(OR(A540="",E540=""),"",IF(E540&gt;0,F540/E540,""))</f>
        <v/>
      </c>
    </row>
    <row r="541">
      <c r="B541" s="33" t="n"/>
      <c r="E541" s="34" t="n"/>
      <c r="F541" s="35" t="n"/>
      <c r="G541" s="36">
        <f>IF(OR(A541="",E541=""),"",IF(E541&gt;0,F541/E541,""))</f>
        <v/>
      </c>
    </row>
    <row r="542">
      <c r="B542" s="33" t="n"/>
      <c r="E542" s="34" t="n"/>
      <c r="F542" s="35" t="n"/>
      <c r="G542" s="36">
        <f>IF(OR(A542="",E542=""),"",IF(E542&gt;0,F542/E542,""))</f>
        <v/>
      </c>
    </row>
    <row r="543">
      <c r="B543" s="33" t="n"/>
      <c r="E543" s="34" t="n"/>
      <c r="F543" s="35" t="n"/>
      <c r="G543" s="36">
        <f>IF(OR(A543="",E543=""),"",IF(E543&gt;0,F543/E543,""))</f>
        <v/>
      </c>
    </row>
    <row r="544">
      <c r="B544" s="33" t="n"/>
      <c r="E544" s="34" t="n"/>
      <c r="F544" s="35" t="n"/>
      <c r="G544" s="36">
        <f>IF(OR(A544="",E544=""),"",IF(E544&gt;0,F544/E544,""))</f>
        <v/>
      </c>
    </row>
    <row r="545">
      <c r="B545" s="33" t="n"/>
      <c r="E545" s="34" t="n"/>
      <c r="F545" s="35" t="n"/>
      <c r="G545" s="36">
        <f>IF(OR(A545="",E545=""),"",IF(E545&gt;0,F545/E545,""))</f>
        <v/>
      </c>
    </row>
    <row r="546">
      <c r="B546" s="33" t="n"/>
      <c r="E546" s="34" t="n"/>
      <c r="F546" s="35" t="n"/>
      <c r="G546" s="36">
        <f>IF(OR(A546="",E546=""),"",IF(E546&gt;0,F546/E546,""))</f>
        <v/>
      </c>
    </row>
    <row r="547">
      <c r="B547" s="33" t="n"/>
      <c r="E547" s="34" t="n"/>
      <c r="F547" s="35" t="n"/>
      <c r="G547" s="36">
        <f>IF(OR(A547="",E547=""),"",IF(E547&gt;0,F547/E547,""))</f>
        <v/>
      </c>
    </row>
    <row r="548">
      <c r="B548" s="33" t="n"/>
      <c r="E548" s="34" t="n"/>
      <c r="F548" s="35" t="n"/>
      <c r="G548" s="36">
        <f>IF(OR(A548="",E548=""),"",IF(E548&gt;0,F548/E548,""))</f>
        <v/>
      </c>
    </row>
    <row r="549">
      <c r="B549" s="33" t="n"/>
      <c r="E549" s="34" t="n"/>
      <c r="F549" s="35" t="n"/>
      <c r="G549" s="36">
        <f>IF(OR(A549="",E549=""),"",IF(E549&gt;0,F549/E549,""))</f>
        <v/>
      </c>
    </row>
    <row r="550">
      <c r="B550" s="33" t="n"/>
      <c r="E550" s="34" t="n"/>
      <c r="F550" s="35" t="n"/>
      <c r="G550" s="36">
        <f>IF(OR(A550="",E550=""),"",IF(E550&gt;0,F550/E550,""))</f>
        <v/>
      </c>
    </row>
    <row r="551">
      <c r="B551" s="33" t="n"/>
      <c r="E551" s="34" t="n"/>
      <c r="F551" s="35" t="n"/>
      <c r="G551" s="36">
        <f>IF(OR(A551="",E551=""),"",IF(E551&gt;0,F551/E551,""))</f>
        <v/>
      </c>
    </row>
    <row r="552">
      <c r="B552" s="33" t="n"/>
      <c r="E552" s="34" t="n"/>
      <c r="F552" s="35" t="n"/>
      <c r="G552" s="36">
        <f>IF(OR(A552="",E552=""),"",IF(E552&gt;0,F552/E552,""))</f>
        <v/>
      </c>
    </row>
    <row r="553">
      <c r="B553" s="33" t="n"/>
      <c r="E553" s="34" t="n"/>
      <c r="F553" s="35" t="n"/>
      <c r="G553" s="36">
        <f>IF(OR(A553="",E553=""),"",IF(E553&gt;0,F553/E553,""))</f>
        <v/>
      </c>
    </row>
    <row r="554">
      <c r="B554" s="33" t="n"/>
      <c r="E554" s="34" t="n"/>
      <c r="F554" s="35" t="n"/>
      <c r="G554" s="36">
        <f>IF(OR(A554="",E554=""),"",IF(E554&gt;0,F554/E554,""))</f>
        <v/>
      </c>
    </row>
    <row r="555">
      <c r="B555" s="33" t="n"/>
      <c r="E555" s="34" t="n"/>
      <c r="F555" s="35" t="n"/>
      <c r="G555" s="36">
        <f>IF(OR(A555="",E555=""),"",IF(E555&gt;0,F555/E555,""))</f>
        <v/>
      </c>
    </row>
    <row r="556">
      <c r="B556" s="33" t="n"/>
      <c r="E556" s="34" t="n"/>
      <c r="F556" s="35" t="n"/>
      <c r="G556" s="36">
        <f>IF(OR(A556="",E556=""),"",IF(E556&gt;0,F556/E556,""))</f>
        <v/>
      </c>
    </row>
    <row r="557">
      <c r="B557" s="33" t="n"/>
      <c r="E557" s="34" t="n"/>
      <c r="F557" s="35" t="n"/>
      <c r="G557" s="36">
        <f>IF(OR(A557="",E557=""),"",IF(E557&gt;0,F557/E557,""))</f>
        <v/>
      </c>
    </row>
    <row r="558">
      <c r="B558" s="33" t="n"/>
      <c r="E558" s="34" t="n"/>
      <c r="F558" s="35" t="n"/>
      <c r="G558" s="36">
        <f>IF(OR(A558="",E558=""),"",IF(E558&gt;0,F558/E558,""))</f>
        <v/>
      </c>
    </row>
    <row r="559">
      <c r="B559" s="33" t="n"/>
      <c r="E559" s="34" t="n"/>
      <c r="F559" s="35" t="n"/>
      <c r="G559" s="36">
        <f>IF(OR(A559="",E559=""),"",IF(E559&gt;0,F559/E559,""))</f>
        <v/>
      </c>
    </row>
    <row r="560">
      <c r="B560" s="33" t="n"/>
      <c r="E560" s="34" t="n"/>
      <c r="F560" s="35" t="n"/>
      <c r="G560" s="36">
        <f>IF(OR(A560="",E560=""),"",IF(E560&gt;0,F560/E560,""))</f>
        <v/>
      </c>
    </row>
    <row r="561">
      <c r="B561" s="33" t="n"/>
      <c r="E561" s="34" t="n"/>
      <c r="F561" s="35" t="n"/>
      <c r="G561" s="36">
        <f>IF(OR(A561="",E561=""),"",IF(E561&gt;0,F561/E561,""))</f>
        <v/>
      </c>
    </row>
    <row r="562">
      <c r="B562" s="33" t="n"/>
      <c r="E562" s="34" t="n"/>
      <c r="F562" s="35" t="n"/>
      <c r="G562" s="36">
        <f>IF(OR(A562="",E562=""),"",IF(E562&gt;0,F562/E562,""))</f>
        <v/>
      </c>
    </row>
    <row r="563">
      <c r="B563" s="33" t="n"/>
      <c r="E563" s="34" t="n"/>
      <c r="F563" s="35" t="n"/>
      <c r="G563" s="36">
        <f>IF(OR(A563="",E563=""),"",IF(E563&gt;0,F563/E563,""))</f>
        <v/>
      </c>
    </row>
    <row r="564">
      <c r="B564" s="33" t="n"/>
      <c r="E564" s="34" t="n"/>
      <c r="F564" s="35" t="n"/>
      <c r="G564" s="36">
        <f>IF(OR(A564="",E564=""),"",IF(E564&gt;0,F564/E564,""))</f>
        <v/>
      </c>
    </row>
    <row r="565">
      <c r="B565" s="33" t="n"/>
      <c r="E565" s="34" t="n"/>
      <c r="F565" s="35" t="n"/>
      <c r="G565" s="36">
        <f>IF(OR(A565="",E565=""),"",IF(E565&gt;0,F565/E565,""))</f>
        <v/>
      </c>
    </row>
    <row r="566">
      <c r="B566" s="33" t="n"/>
      <c r="E566" s="34" t="n"/>
      <c r="F566" s="35" t="n"/>
      <c r="G566" s="36">
        <f>IF(OR(A566="",E566=""),"",IF(E566&gt;0,F566/E566,""))</f>
        <v/>
      </c>
    </row>
    <row r="567">
      <c r="B567" s="33" t="n"/>
      <c r="E567" s="34" t="n"/>
      <c r="F567" s="35" t="n"/>
      <c r="G567" s="36">
        <f>IF(OR(A567="",E567=""),"",IF(E567&gt;0,F567/E567,""))</f>
        <v/>
      </c>
    </row>
    <row r="568">
      <c r="B568" s="33" t="n"/>
      <c r="E568" s="34" t="n"/>
      <c r="F568" s="35" t="n"/>
      <c r="G568" s="36">
        <f>IF(OR(A568="",E568=""),"",IF(E568&gt;0,F568/E568,""))</f>
        <v/>
      </c>
    </row>
    <row r="569">
      <c r="B569" s="33" t="n"/>
      <c r="E569" s="34" t="n"/>
      <c r="F569" s="35" t="n"/>
      <c r="G569" s="36">
        <f>IF(OR(A569="",E569=""),"",IF(E569&gt;0,F569/E569,""))</f>
        <v/>
      </c>
    </row>
    <row r="570">
      <c r="B570" s="33" t="n"/>
      <c r="E570" s="34" t="n"/>
      <c r="F570" s="35" t="n"/>
      <c r="G570" s="36">
        <f>IF(OR(A570="",E570=""),"",IF(E570&gt;0,F570/E570,""))</f>
        <v/>
      </c>
    </row>
    <row r="571">
      <c r="B571" s="33" t="n"/>
      <c r="E571" s="34" t="n"/>
      <c r="F571" s="35" t="n"/>
      <c r="G571" s="36">
        <f>IF(OR(A571="",E571=""),"",IF(E571&gt;0,F571/E571,""))</f>
        <v/>
      </c>
    </row>
    <row r="572">
      <c r="B572" s="33" t="n"/>
      <c r="E572" s="34" t="n"/>
      <c r="F572" s="35" t="n"/>
      <c r="G572" s="36">
        <f>IF(OR(A572="",E572=""),"",IF(E572&gt;0,F572/E572,""))</f>
        <v/>
      </c>
    </row>
    <row r="573">
      <c r="B573" s="33" t="n"/>
      <c r="E573" s="34" t="n"/>
      <c r="F573" s="35" t="n"/>
      <c r="G573" s="36">
        <f>IF(OR(A573="",E573=""),"",IF(E573&gt;0,F573/E573,""))</f>
        <v/>
      </c>
    </row>
    <row r="574">
      <c r="B574" s="33" t="n"/>
      <c r="E574" s="34" t="n"/>
      <c r="F574" s="35" t="n"/>
      <c r="G574" s="36">
        <f>IF(OR(A574="",E574=""),"",IF(E574&gt;0,F574/E574,""))</f>
        <v/>
      </c>
    </row>
    <row r="575">
      <c r="B575" s="33" t="n"/>
      <c r="E575" s="34" t="n"/>
      <c r="F575" s="35" t="n"/>
      <c r="G575" s="36">
        <f>IF(OR(A575="",E575=""),"",IF(E575&gt;0,F575/E575,""))</f>
        <v/>
      </c>
    </row>
    <row r="576">
      <c r="B576" s="33" t="n"/>
      <c r="E576" s="34" t="n"/>
      <c r="F576" s="35" t="n"/>
      <c r="G576" s="36">
        <f>IF(OR(A576="",E576=""),"",IF(E576&gt;0,F576/E576,""))</f>
        <v/>
      </c>
    </row>
    <row r="577">
      <c r="B577" s="33" t="n"/>
      <c r="E577" s="34" t="n"/>
      <c r="F577" s="35" t="n"/>
      <c r="G577" s="36">
        <f>IF(OR(A577="",E577=""),"",IF(E577&gt;0,F577/E577,""))</f>
        <v/>
      </c>
    </row>
    <row r="578">
      <c r="B578" s="33" t="n"/>
      <c r="E578" s="34" t="n"/>
      <c r="F578" s="35" t="n"/>
      <c r="G578" s="36">
        <f>IF(OR(A578="",E578=""),"",IF(E578&gt;0,F578/E578,""))</f>
        <v/>
      </c>
    </row>
    <row r="579">
      <c r="B579" s="33" t="n"/>
      <c r="E579" s="34" t="n"/>
      <c r="F579" s="35" t="n"/>
      <c r="G579" s="36">
        <f>IF(OR(A579="",E579=""),"",IF(E579&gt;0,F579/E579,""))</f>
        <v/>
      </c>
    </row>
    <row r="580">
      <c r="B580" s="33" t="n"/>
      <c r="E580" s="34" t="n"/>
      <c r="F580" s="35" t="n"/>
      <c r="G580" s="36">
        <f>IF(OR(A580="",E580=""),"",IF(E580&gt;0,F580/E580,""))</f>
        <v/>
      </c>
    </row>
    <row r="581">
      <c r="B581" s="33" t="n"/>
      <c r="E581" s="34" t="n"/>
      <c r="F581" s="35" t="n"/>
      <c r="G581" s="36">
        <f>IF(OR(A581="",E581=""),"",IF(E581&gt;0,F581/E581,""))</f>
        <v/>
      </c>
    </row>
    <row r="582">
      <c r="B582" s="33" t="n"/>
      <c r="E582" s="34" t="n"/>
      <c r="F582" s="35" t="n"/>
      <c r="G582" s="36">
        <f>IF(OR(A582="",E582=""),"",IF(E582&gt;0,F582/E582,""))</f>
        <v/>
      </c>
    </row>
    <row r="583">
      <c r="B583" s="33" t="n"/>
      <c r="E583" s="34" t="n"/>
      <c r="F583" s="35" t="n"/>
      <c r="G583" s="36">
        <f>IF(OR(A583="",E583=""),"",IF(E583&gt;0,F583/E583,""))</f>
        <v/>
      </c>
    </row>
    <row r="584">
      <c r="B584" s="33" t="n"/>
      <c r="E584" s="34" t="n"/>
      <c r="F584" s="35" t="n"/>
      <c r="G584" s="36">
        <f>IF(OR(A584="",E584=""),"",IF(E584&gt;0,F584/E584,""))</f>
        <v/>
      </c>
    </row>
    <row r="585">
      <c r="B585" s="33" t="n"/>
      <c r="E585" s="34" t="n"/>
      <c r="F585" s="35" t="n"/>
      <c r="G585" s="36">
        <f>IF(OR(A585="",E585=""),"",IF(E585&gt;0,F585/E585,""))</f>
        <v/>
      </c>
    </row>
    <row r="586">
      <c r="B586" s="33" t="n"/>
      <c r="E586" s="34" t="n"/>
      <c r="F586" s="35" t="n"/>
      <c r="G586" s="36">
        <f>IF(OR(A586="",E586=""),"",IF(E586&gt;0,F586/E586,""))</f>
        <v/>
      </c>
    </row>
    <row r="587">
      <c r="B587" s="33" t="n"/>
      <c r="E587" s="34" t="n"/>
      <c r="F587" s="35" t="n"/>
      <c r="G587" s="36">
        <f>IF(OR(A587="",E587=""),"",IF(E587&gt;0,F587/E587,""))</f>
        <v/>
      </c>
    </row>
    <row r="588">
      <c r="B588" s="33" t="n"/>
      <c r="E588" s="34" t="n"/>
      <c r="F588" s="35" t="n"/>
      <c r="G588" s="36">
        <f>IF(OR(A588="",E588=""),"",IF(E588&gt;0,F588/E588,""))</f>
        <v/>
      </c>
    </row>
    <row r="589">
      <c r="B589" s="33" t="n"/>
      <c r="E589" s="34" t="n"/>
      <c r="F589" s="35" t="n"/>
      <c r="G589" s="36">
        <f>IF(OR(A589="",E589=""),"",IF(E589&gt;0,F589/E589,""))</f>
        <v/>
      </c>
    </row>
    <row r="590">
      <c r="B590" s="33" t="n"/>
      <c r="E590" s="34" t="n"/>
      <c r="F590" s="35" t="n"/>
      <c r="G590" s="36">
        <f>IF(OR(A590="",E590=""),"",IF(E590&gt;0,F590/E590,""))</f>
        <v/>
      </c>
    </row>
    <row r="591">
      <c r="B591" s="33" t="n"/>
      <c r="E591" s="34" t="n"/>
      <c r="F591" s="35" t="n"/>
      <c r="G591" s="36">
        <f>IF(OR(A591="",E591=""),"",IF(E591&gt;0,F591/E591,""))</f>
        <v/>
      </c>
    </row>
    <row r="592">
      <c r="B592" s="33" t="n"/>
      <c r="E592" s="34" t="n"/>
      <c r="F592" s="35" t="n"/>
      <c r="G592" s="36">
        <f>IF(OR(A592="",E592=""),"",IF(E592&gt;0,F592/E592,""))</f>
        <v/>
      </c>
    </row>
    <row r="593">
      <c r="B593" s="33" t="n"/>
      <c r="E593" s="34" t="n"/>
      <c r="F593" s="35" t="n"/>
      <c r="G593" s="36">
        <f>IF(OR(A593="",E593=""),"",IF(E593&gt;0,F593/E593,""))</f>
        <v/>
      </c>
    </row>
    <row r="594">
      <c r="B594" s="33" t="n"/>
      <c r="E594" s="34" t="n"/>
      <c r="F594" s="35" t="n"/>
      <c r="G594" s="36">
        <f>IF(OR(A594="",E594=""),"",IF(E594&gt;0,F594/E594,""))</f>
        <v/>
      </c>
    </row>
    <row r="595">
      <c r="B595" s="33" t="n"/>
      <c r="E595" s="34" t="n"/>
      <c r="F595" s="35" t="n"/>
      <c r="G595" s="36">
        <f>IF(OR(A595="",E595=""),"",IF(E595&gt;0,F595/E595,""))</f>
        <v/>
      </c>
    </row>
    <row r="596">
      <c r="B596" s="33" t="n"/>
      <c r="E596" s="34" t="n"/>
      <c r="F596" s="35" t="n"/>
      <c r="G596" s="36">
        <f>IF(OR(A596="",E596=""),"",IF(E596&gt;0,F596/E596,""))</f>
        <v/>
      </c>
    </row>
    <row r="597">
      <c r="B597" s="33" t="n"/>
      <c r="E597" s="34" t="n"/>
      <c r="F597" s="35" t="n"/>
      <c r="G597" s="36">
        <f>IF(OR(A597="",E597=""),"",IF(E597&gt;0,F597/E597,""))</f>
        <v/>
      </c>
    </row>
    <row r="598">
      <c r="B598" s="33" t="n"/>
      <c r="E598" s="34" t="n"/>
      <c r="F598" s="35" t="n"/>
      <c r="G598" s="36">
        <f>IF(OR(A598="",E598=""),"",IF(E598&gt;0,F598/E598,""))</f>
        <v/>
      </c>
    </row>
    <row r="599">
      <c r="B599" s="33" t="n"/>
      <c r="E599" s="34" t="n"/>
      <c r="F599" s="35" t="n"/>
      <c r="G599" s="36">
        <f>IF(OR(A599="",E599=""),"",IF(E599&gt;0,F599/E599,""))</f>
        <v/>
      </c>
    </row>
    <row r="600">
      <c r="B600" s="33" t="n"/>
      <c r="E600" s="34" t="n"/>
      <c r="F600" s="35" t="n"/>
      <c r="G600" s="36">
        <f>IF(OR(A600="",E600=""),"",IF(E600&gt;0,F600/E600,""))</f>
        <v/>
      </c>
    </row>
    <row r="601">
      <c r="B601" s="33" t="n"/>
      <c r="E601" s="34" t="n"/>
      <c r="F601" s="35" t="n"/>
      <c r="G601" s="36">
        <f>IF(OR(A601="",E601=""),"",IF(E601&gt;0,F601/E601,""))</f>
        <v/>
      </c>
    </row>
    <row r="602">
      <c r="B602" s="33" t="n"/>
      <c r="E602" s="34" t="n"/>
      <c r="F602" s="35" t="n"/>
      <c r="G602" s="36">
        <f>IF(OR(A602="",E602=""),"",IF(E602&gt;0,F602/E602,""))</f>
        <v/>
      </c>
    </row>
    <row r="603">
      <c r="B603" s="33" t="n"/>
      <c r="E603" s="34" t="n"/>
      <c r="F603" s="35" t="n"/>
      <c r="G603" s="36">
        <f>IF(OR(A603="",E603=""),"",IF(E603&gt;0,F603/E603,""))</f>
        <v/>
      </c>
    </row>
    <row r="604">
      <c r="B604" s="33" t="n"/>
      <c r="E604" s="34" t="n"/>
      <c r="F604" s="35" t="n"/>
      <c r="G604" s="36">
        <f>IF(OR(A604="",E604=""),"",IF(E604&gt;0,F604/E604,""))</f>
        <v/>
      </c>
    </row>
    <row r="605">
      <c r="B605" s="33" t="n"/>
      <c r="E605" s="34" t="n"/>
      <c r="F605" s="35" t="n"/>
      <c r="G605" s="36">
        <f>IF(OR(A605="",E605=""),"",IF(E605&gt;0,F605/E605,""))</f>
        <v/>
      </c>
    </row>
    <row r="606">
      <c r="B606" s="33" t="n"/>
      <c r="E606" s="34" t="n"/>
      <c r="F606" s="35" t="n"/>
      <c r="G606" s="36">
        <f>IF(OR(A606="",E606=""),"",IF(E606&gt;0,F606/E606,""))</f>
        <v/>
      </c>
    </row>
    <row r="607">
      <c r="B607" s="33" t="n"/>
      <c r="E607" s="34" t="n"/>
      <c r="F607" s="35" t="n"/>
      <c r="G607" s="36">
        <f>IF(OR(A607="",E607=""),"",IF(E607&gt;0,F607/E607,""))</f>
        <v/>
      </c>
    </row>
    <row r="608">
      <c r="B608" s="33" t="n"/>
      <c r="E608" s="34" t="n"/>
      <c r="F608" s="35" t="n"/>
      <c r="G608" s="36">
        <f>IF(OR(A608="",E608=""),"",IF(E608&gt;0,F608/E608,""))</f>
        <v/>
      </c>
    </row>
    <row r="609">
      <c r="B609" s="33" t="n"/>
      <c r="E609" s="34" t="n"/>
      <c r="F609" s="35" t="n"/>
      <c r="G609" s="36">
        <f>IF(OR(A609="",E609=""),"",IF(E609&gt;0,F609/E609,""))</f>
        <v/>
      </c>
    </row>
    <row r="610">
      <c r="B610" s="33" t="n"/>
      <c r="E610" s="34" t="n"/>
      <c r="F610" s="35" t="n"/>
      <c r="G610" s="36">
        <f>IF(OR(A610="",E610=""),"",IF(E610&gt;0,F610/E610,""))</f>
        <v/>
      </c>
    </row>
    <row r="611">
      <c r="B611" s="33" t="n"/>
      <c r="E611" s="34" t="n"/>
      <c r="F611" s="35" t="n"/>
      <c r="G611" s="36">
        <f>IF(OR(A611="",E611=""),"",IF(E611&gt;0,F611/E611,""))</f>
        <v/>
      </c>
    </row>
    <row r="612">
      <c r="B612" s="33" t="n"/>
      <c r="E612" s="34" t="n"/>
      <c r="F612" s="35" t="n"/>
      <c r="G612" s="36">
        <f>IF(OR(A612="",E612=""),"",IF(E612&gt;0,F612/E612,""))</f>
        <v/>
      </c>
    </row>
    <row r="613">
      <c r="B613" s="33" t="n"/>
      <c r="E613" s="34" t="n"/>
      <c r="F613" s="35" t="n"/>
      <c r="G613" s="36">
        <f>IF(OR(A613="",E613=""),"",IF(E613&gt;0,F613/E613,""))</f>
        <v/>
      </c>
    </row>
    <row r="614">
      <c r="B614" s="33" t="n"/>
      <c r="E614" s="34" t="n"/>
      <c r="F614" s="35" t="n"/>
      <c r="G614" s="36">
        <f>IF(OR(A614="",E614=""),"",IF(E614&gt;0,F614/E614,""))</f>
        <v/>
      </c>
    </row>
    <row r="615">
      <c r="B615" s="33" t="n"/>
      <c r="E615" s="34" t="n"/>
      <c r="F615" s="35" t="n"/>
      <c r="G615" s="36">
        <f>IF(OR(A615="",E615=""),"",IF(E615&gt;0,F615/E615,""))</f>
        <v/>
      </c>
    </row>
    <row r="616">
      <c r="B616" s="33" t="n"/>
      <c r="E616" s="34" t="n"/>
      <c r="F616" s="35" t="n"/>
      <c r="G616" s="36">
        <f>IF(OR(A616="",E616=""),"",IF(E616&gt;0,F616/E616,""))</f>
        <v/>
      </c>
    </row>
    <row r="617">
      <c r="B617" s="33" t="n"/>
      <c r="E617" s="34" t="n"/>
      <c r="F617" s="35" t="n"/>
      <c r="G617" s="36">
        <f>IF(OR(A617="",E617=""),"",IF(E617&gt;0,F617/E617,""))</f>
        <v/>
      </c>
    </row>
    <row r="618">
      <c r="B618" s="33" t="n"/>
      <c r="E618" s="34" t="n"/>
      <c r="F618" s="35" t="n"/>
      <c r="G618" s="36">
        <f>IF(OR(A618="",E618=""),"",IF(E618&gt;0,F618/E618,""))</f>
        <v/>
      </c>
    </row>
    <row r="619">
      <c r="B619" s="33" t="n"/>
      <c r="E619" s="34" t="n"/>
      <c r="F619" s="35" t="n"/>
      <c r="G619" s="36">
        <f>IF(OR(A619="",E619=""),"",IF(E619&gt;0,F619/E619,""))</f>
        <v/>
      </c>
    </row>
    <row r="620">
      <c r="B620" s="33" t="n"/>
      <c r="E620" s="34" t="n"/>
      <c r="F620" s="35" t="n"/>
      <c r="G620" s="36">
        <f>IF(OR(A620="",E620=""),"",IF(E620&gt;0,F620/E620,""))</f>
        <v/>
      </c>
    </row>
    <row r="621">
      <c r="B621" s="33" t="n"/>
      <c r="E621" s="34" t="n"/>
      <c r="F621" s="35" t="n"/>
      <c r="G621" s="36">
        <f>IF(OR(A621="",E621=""),"",IF(E621&gt;0,F621/E621,""))</f>
        <v/>
      </c>
    </row>
    <row r="622">
      <c r="B622" s="33" t="n"/>
      <c r="E622" s="34" t="n"/>
      <c r="F622" s="35" t="n"/>
      <c r="G622" s="36">
        <f>IF(OR(A622="",E622=""),"",IF(E622&gt;0,F622/E622,""))</f>
        <v/>
      </c>
    </row>
    <row r="623">
      <c r="B623" s="33" t="n"/>
      <c r="E623" s="34" t="n"/>
      <c r="F623" s="35" t="n"/>
      <c r="G623" s="36">
        <f>IF(OR(A623="",E623=""),"",IF(E623&gt;0,F623/E623,""))</f>
        <v/>
      </c>
    </row>
    <row r="624">
      <c r="B624" s="33" t="n"/>
      <c r="E624" s="34" t="n"/>
      <c r="F624" s="35" t="n"/>
      <c r="G624" s="36">
        <f>IF(OR(A624="",E624=""),"",IF(E624&gt;0,F624/E624,""))</f>
        <v/>
      </c>
    </row>
    <row r="625">
      <c r="B625" s="33" t="n"/>
      <c r="E625" s="34" t="n"/>
      <c r="F625" s="35" t="n"/>
      <c r="G625" s="36">
        <f>IF(OR(A625="",E625=""),"",IF(E625&gt;0,F625/E625,""))</f>
        <v/>
      </c>
    </row>
    <row r="626">
      <c r="B626" s="33" t="n"/>
      <c r="E626" s="34" t="n"/>
      <c r="F626" s="35" t="n"/>
      <c r="G626" s="36">
        <f>IF(OR(A626="",E626=""),"",IF(E626&gt;0,F626/E626,""))</f>
        <v/>
      </c>
    </row>
    <row r="627">
      <c r="B627" s="33" t="n"/>
      <c r="E627" s="34" t="n"/>
      <c r="F627" s="35" t="n"/>
      <c r="G627" s="36">
        <f>IF(OR(A627="",E627=""),"",IF(E627&gt;0,F627/E627,""))</f>
        <v/>
      </c>
    </row>
    <row r="628">
      <c r="B628" s="33" t="n"/>
      <c r="E628" s="34" t="n"/>
      <c r="F628" s="35" t="n"/>
      <c r="G628" s="36">
        <f>IF(OR(A628="",E628=""),"",IF(E628&gt;0,F628/E628,""))</f>
        <v/>
      </c>
    </row>
    <row r="629">
      <c r="B629" s="33" t="n"/>
      <c r="E629" s="34" t="n"/>
      <c r="F629" s="35" t="n"/>
      <c r="G629" s="36">
        <f>IF(OR(A629="",E629=""),"",IF(E629&gt;0,F629/E629,""))</f>
        <v/>
      </c>
    </row>
    <row r="630">
      <c r="B630" s="33" t="n"/>
      <c r="E630" s="34" t="n"/>
      <c r="F630" s="35" t="n"/>
      <c r="G630" s="36">
        <f>IF(OR(A630="",E630=""),"",IF(E630&gt;0,F630/E630,""))</f>
        <v/>
      </c>
    </row>
    <row r="631">
      <c r="B631" s="33" t="n"/>
      <c r="E631" s="34" t="n"/>
      <c r="F631" s="35" t="n"/>
      <c r="G631" s="36">
        <f>IF(OR(A631="",E631=""),"",IF(E631&gt;0,F631/E631,""))</f>
        <v/>
      </c>
    </row>
    <row r="632">
      <c r="B632" s="33" t="n"/>
      <c r="E632" s="34" t="n"/>
      <c r="F632" s="35" t="n"/>
      <c r="G632" s="36">
        <f>IF(OR(A632="",E632=""),"",IF(E632&gt;0,F632/E632,""))</f>
        <v/>
      </c>
    </row>
    <row r="633">
      <c r="B633" s="33" t="n"/>
      <c r="E633" s="34" t="n"/>
      <c r="F633" s="35" t="n"/>
      <c r="G633" s="36">
        <f>IF(OR(A633="",E633=""),"",IF(E633&gt;0,F633/E633,""))</f>
        <v/>
      </c>
    </row>
    <row r="634">
      <c r="B634" s="33" t="n"/>
      <c r="E634" s="34" t="n"/>
      <c r="F634" s="35" t="n"/>
      <c r="G634" s="36">
        <f>IF(OR(A634="",E634=""),"",IF(E634&gt;0,F634/E634,""))</f>
        <v/>
      </c>
    </row>
    <row r="635">
      <c r="B635" s="33" t="n"/>
      <c r="E635" s="34" t="n"/>
      <c r="F635" s="35" t="n"/>
      <c r="G635" s="36">
        <f>IF(OR(A635="",E635=""),"",IF(E635&gt;0,F635/E635,""))</f>
        <v/>
      </c>
    </row>
    <row r="636">
      <c r="B636" s="33" t="n"/>
      <c r="E636" s="34" t="n"/>
      <c r="F636" s="35" t="n"/>
      <c r="G636" s="36">
        <f>IF(OR(A636="",E636=""),"",IF(E636&gt;0,F636/E636,""))</f>
        <v/>
      </c>
    </row>
    <row r="637">
      <c r="B637" s="33" t="n"/>
      <c r="E637" s="34" t="n"/>
      <c r="F637" s="35" t="n"/>
      <c r="G637" s="36">
        <f>IF(OR(A637="",E637=""),"",IF(E637&gt;0,F637/E637,""))</f>
        <v/>
      </c>
    </row>
    <row r="638">
      <c r="B638" s="33" t="n"/>
      <c r="E638" s="34" t="n"/>
      <c r="F638" s="35" t="n"/>
      <c r="G638" s="36">
        <f>IF(OR(A638="",E638=""),"",IF(E638&gt;0,F638/E638,""))</f>
        <v/>
      </c>
    </row>
    <row r="639">
      <c r="B639" s="33" t="n"/>
      <c r="E639" s="34" t="n"/>
      <c r="F639" s="35" t="n"/>
      <c r="G639" s="36">
        <f>IF(OR(A639="",E639=""),"",IF(E639&gt;0,F639/E639,""))</f>
        <v/>
      </c>
    </row>
    <row r="640">
      <c r="B640" s="33" t="n"/>
      <c r="E640" s="34" t="n"/>
      <c r="F640" s="35" t="n"/>
      <c r="G640" s="36">
        <f>IF(OR(A640="",E640=""),"",IF(E640&gt;0,F640/E640,""))</f>
        <v/>
      </c>
    </row>
    <row r="641">
      <c r="B641" s="33" t="n"/>
      <c r="E641" s="34" t="n"/>
      <c r="F641" s="35" t="n"/>
      <c r="G641" s="36">
        <f>IF(OR(A641="",E641=""),"",IF(E641&gt;0,F641/E641,""))</f>
        <v/>
      </c>
    </row>
    <row r="642">
      <c r="B642" s="33" t="n"/>
      <c r="E642" s="34" t="n"/>
      <c r="F642" s="35" t="n"/>
      <c r="G642" s="36">
        <f>IF(OR(A642="",E642=""),"",IF(E642&gt;0,F642/E642,""))</f>
        <v/>
      </c>
    </row>
    <row r="643">
      <c r="B643" s="33" t="n"/>
      <c r="E643" s="34" t="n"/>
      <c r="F643" s="35" t="n"/>
      <c r="G643" s="36">
        <f>IF(OR(A643="",E643=""),"",IF(E643&gt;0,F643/E643,""))</f>
        <v/>
      </c>
    </row>
    <row r="644">
      <c r="B644" s="33" t="n"/>
      <c r="E644" s="34" t="n"/>
      <c r="F644" s="35" t="n"/>
      <c r="G644" s="36">
        <f>IF(OR(A644="",E644=""),"",IF(E644&gt;0,F644/E644,""))</f>
        <v/>
      </c>
    </row>
    <row r="645">
      <c r="B645" s="33" t="n"/>
      <c r="E645" s="34" t="n"/>
      <c r="F645" s="35" t="n"/>
      <c r="G645" s="36">
        <f>IF(OR(A645="",E645=""),"",IF(E645&gt;0,F645/E645,""))</f>
        <v/>
      </c>
    </row>
    <row r="646">
      <c r="B646" s="33" t="n"/>
      <c r="E646" s="34" t="n"/>
      <c r="F646" s="35" t="n"/>
      <c r="G646" s="36">
        <f>IF(OR(A646="",E646=""),"",IF(E646&gt;0,F646/E646,""))</f>
        <v/>
      </c>
    </row>
    <row r="647">
      <c r="B647" s="33" t="n"/>
      <c r="E647" s="34" t="n"/>
      <c r="F647" s="35" t="n"/>
      <c r="G647" s="36">
        <f>IF(OR(A647="",E647=""),"",IF(E647&gt;0,F647/E647,""))</f>
        <v/>
      </c>
    </row>
    <row r="648">
      <c r="B648" s="33" t="n"/>
      <c r="E648" s="34" t="n"/>
      <c r="F648" s="35" t="n"/>
      <c r="G648" s="36">
        <f>IF(OR(A648="",E648=""),"",IF(E648&gt;0,F648/E648,""))</f>
        <v/>
      </c>
    </row>
    <row r="649">
      <c r="B649" s="33" t="n"/>
      <c r="E649" s="34" t="n"/>
      <c r="F649" s="35" t="n"/>
      <c r="G649" s="36">
        <f>IF(OR(A649="",E649=""),"",IF(E649&gt;0,F649/E649,""))</f>
        <v/>
      </c>
    </row>
    <row r="650">
      <c r="B650" s="33" t="n"/>
      <c r="E650" s="34" t="n"/>
      <c r="F650" s="35" t="n"/>
      <c r="G650" s="36">
        <f>IF(OR(A650="",E650=""),"",IF(E650&gt;0,F650/E650,""))</f>
        <v/>
      </c>
    </row>
    <row r="651">
      <c r="B651" s="33" t="n"/>
      <c r="E651" s="34" t="n"/>
      <c r="F651" s="35" t="n"/>
      <c r="G651" s="36">
        <f>IF(OR(A651="",E651=""),"",IF(E651&gt;0,F651/E651,""))</f>
        <v/>
      </c>
    </row>
    <row r="652">
      <c r="B652" s="33" t="n"/>
      <c r="E652" s="34" t="n"/>
      <c r="F652" s="35" t="n"/>
      <c r="G652" s="36">
        <f>IF(OR(A652="",E652=""),"",IF(E652&gt;0,F652/E652,""))</f>
        <v/>
      </c>
    </row>
    <row r="653">
      <c r="B653" s="33" t="n"/>
      <c r="E653" s="34" t="n"/>
      <c r="F653" s="35" t="n"/>
      <c r="G653" s="36">
        <f>IF(OR(A653="",E653=""),"",IF(E653&gt;0,F653/E653,""))</f>
        <v/>
      </c>
    </row>
    <row r="654">
      <c r="B654" s="33" t="n"/>
      <c r="E654" s="34" t="n"/>
      <c r="F654" s="35" t="n"/>
      <c r="G654" s="36">
        <f>IF(OR(A654="",E654=""),"",IF(E654&gt;0,F654/E654,""))</f>
        <v/>
      </c>
    </row>
    <row r="655">
      <c r="B655" s="33" t="n"/>
      <c r="E655" s="34" t="n"/>
      <c r="F655" s="35" t="n"/>
      <c r="G655" s="36">
        <f>IF(OR(A655="",E655=""),"",IF(E655&gt;0,F655/E655,""))</f>
        <v/>
      </c>
    </row>
    <row r="656">
      <c r="B656" s="33" t="n"/>
      <c r="E656" s="34" t="n"/>
      <c r="F656" s="35" t="n"/>
      <c r="G656" s="36">
        <f>IF(OR(A656="",E656=""),"",IF(E656&gt;0,F656/E656,""))</f>
        <v/>
      </c>
    </row>
    <row r="657">
      <c r="B657" s="33" t="n"/>
      <c r="E657" s="34" t="n"/>
      <c r="F657" s="35" t="n"/>
      <c r="G657" s="36">
        <f>IF(OR(A657="",E657=""),"",IF(E657&gt;0,F657/E657,""))</f>
        <v/>
      </c>
    </row>
    <row r="658">
      <c r="B658" s="33" t="n"/>
      <c r="E658" s="34" t="n"/>
      <c r="F658" s="35" t="n"/>
      <c r="G658" s="36">
        <f>IF(OR(A658="",E658=""),"",IF(E658&gt;0,F658/E658,""))</f>
        <v/>
      </c>
    </row>
    <row r="659">
      <c r="B659" s="33" t="n"/>
      <c r="E659" s="34" t="n"/>
      <c r="F659" s="35" t="n"/>
      <c r="G659" s="36">
        <f>IF(OR(A659="",E659=""),"",IF(E659&gt;0,F659/E659,""))</f>
        <v/>
      </c>
    </row>
    <row r="660">
      <c r="B660" s="33" t="n"/>
      <c r="E660" s="34" t="n"/>
      <c r="F660" s="35" t="n"/>
      <c r="G660" s="36">
        <f>IF(OR(A660="",E660=""),"",IF(E660&gt;0,F660/E660,""))</f>
        <v/>
      </c>
    </row>
    <row r="661">
      <c r="B661" s="33" t="n"/>
      <c r="E661" s="34" t="n"/>
      <c r="F661" s="35" t="n"/>
      <c r="G661" s="36">
        <f>IF(OR(A661="",E661=""),"",IF(E661&gt;0,F661/E661,""))</f>
        <v/>
      </c>
    </row>
    <row r="662">
      <c r="B662" s="33" t="n"/>
      <c r="E662" s="34" t="n"/>
      <c r="F662" s="35" t="n"/>
      <c r="G662" s="36">
        <f>IF(OR(A662="",E662=""),"",IF(E662&gt;0,F662/E662,""))</f>
        <v/>
      </c>
    </row>
    <row r="663">
      <c r="B663" s="33" t="n"/>
      <c r="E663" s="34" t="n"/>
      <c r="F663" s="35" t="n"/>
      <c r="G663" s="36">
        <f>IF(OR(A663="",E663=""),"",IF(E663&gt;0,F663/E663,""))</f>
        <v/>
      </c>
    </row>
    <row r="664">
      <c r="B664" s="33" t="n"/>
      <c r="E664" s="34" t="n"/>
      <c r="F664" s="35" t="n"/>
      <c r="G664" s="36">
        <f>IF(OR(A664="",E664=""),"",IF(E664&gt;0,F664/E664,""))</f>
        <v/>
      </c>
    </row>
    <row r="665">
      <c r="B665" s="33" t="n"/>
      <c r="E665" s="34" t="n"/>
      <c r="F665" s="35" t="n"/>
      <c r="G665" s="36">
        <f>IF(OR(A665="",E665=""),"",IF(E665&gt;0,F665/E665,""))</f>
        <v/>
      </c>
    </row>
    <row r="666">
      <c r="B666" s="33" t="n"/>
      <c r="E666" s="34" t="n"/>
      <c r="F666" s="35" t="n"/>
      <c r="G666" s="36">
        <f>IF(OR(A666="",E666=""),"",IF(E666&gt;0,F666/E666,""))</f>
        <v/>
      </c>
    </row>
    <row r="667">
      <c r="B667" s="33" t="n"/>
      <c r="E667" s="34" t="n"/>
      <c r="F667" s="35" t="n"/>
      <c r="G667" s="36">
        <f>IF(OR(A667="",E667=""),"",IF(E667&gt;0,F667/E667,""))</f>
        <v/>
      </c>
    </row>
    <row r="668">
      <c r="B668" s="33" t="n"/>
      <c r="E668" s="34" t="n"/>
      <c r="F668" s="35" t="n"/>
      <c r="G668" s="36">
        <f>IF(OR(A668="",E668=""),"",IF(E668&gt;0,F668/E668,""))</f>
        <v/>
      </c>
    </row>
    <row r="669">
      <c r="B669" s="33" t="n"/>
      <c r="E669" s="34" t="n"/>
      <c r="F669" s="35" t="n"/>
      <c r="G669" s="36">
        <f>IF(OR(A669="",E669=""),"",IF(E669&gt;0,F669/E669,""))</f>
        <v/>
      </c>
    </row>
    <row r="670">
      <c r="B670" s="33" t="n"/>
      <c r="E670" s="34" t="n"/>
      <c r="F670" s="35" t="n"/>
      <c r="G670" s="36">
        <f>IF(OR(A670="",E670=""),"",IF(E670&gt;0,F670/E670,""))</f>
        <v/>
      </c>
    </row>
    <row r="671">
      <c r="B671" s="33" t="n"/>
      <c r="E671" s="34" t="n"/>
      <c r="F671" s="35" t="n"/>
      <c r="G671" s="36">
        <f>IF(OR(A671="",E671=""),"",IF(E671&gt;0,F671/E671,""))</f>
        <v/>
      </c>
    </row>
    <row r="672">
      <c r="B672" s="33" t="n"/>
      <c r="E672" s="34" t="n"/>
      <c r="F672" s="35" t="n"/>
      <c r="G672" s="36">
        <f>IF(OR(A672="",E672=""),"",IF(E672&gt;0,F672/E672,""))</f>
        <v/>
      </c>
    </row>
    <row r="673">
      <c r="B673" s="33" t="n"/>
      <c r="E673" s="34" t="n"/>
      <c r="F673" s="35" t="n"/>
      <c r="G673" s="36">
        <f>IF(OR(A673="",E673=""),"",IF(E673&gt;0,F673/E673,""))</f>
        <v/>
      </c>
    </row>
    <row r="674">
      <c r="B674" s="33" t="n"/>
      <c r="E674" s="34" t="n"/>
      <c r="F674" s="35" t="n"/>
      <c r="G674" s="36">
        <f>IF(OR(A674="",E674=""),"",IF(E674&gt;0,F674/E674,""))</f>
        <v/>
      </c>
    </row>
    <row r="675">
      <c r="B675" s="33" t="n"/>
      <c r="E675" s="34" t="n"/>
      <c r="F675" s="35" t="n"/>
      <c r="G675" s="36">
        <f>IF(OR(A675="",E675=""),"",IF(E675&gt;0,F675/E675,""))</f>
        <v/>
      </c>
    </row>
    <row r="676">
      <c r="B676" s="33" t="n"/>
      <c r="E676" s="34" t="n"/>
      <c r="F676" s="35" t="n"/>
      <c r="G676" s="36">
        <f>IF(OR(A676="",E676=""),"",IF(E676&gt;0,F676/E676,""))</f>
        <v/>
      </c>
    </row>
    <row r="677">
      <c r="B677" s="33" t="n"/>
      <c r="E677" s="34" t="n"/>
      <c r="F677" s="35" t="n"/>
      <c r="G677" s="36">
        <f>IF(OR(A677="",E677=""),"",IF(E677&gt;0,F677/E677,""))</f>
        <v/>
      </c>
    </row>
    <row r="678">
      <c r="B678" s="33" t="n"/>
      <c r="E678" s="34" t="n"/>
      <c r="F678" s="35" t="n"/>
      <c r="G678" s="36">
        <f>IF(OR(A678="",E678=""),"",IF(E678&gt;0,F678/E678,""))</f>
        <v/>
      </c>
    </row>
    <row r="679">
      <c r="B679" s="33" t="n"/>
      <c r="E679" s="34" t="n"/>
      <c r="F679" s="35" t="n"/>
      <c r="G679" s="36">
        <f>IF(OR(A679="",E679=""),"",IF(E679&gt;0,F679/E679,""))</f>
        <v/>
      </c>
    </row>
    <row r="680">
      <c r="B680" s="33" t="n"/>
      <c r="E680" s="34" t="n"/>
      <c r="F680" s="35" t="n"/>
      <c r="G680" s="36">
        <f>IF(OR(A680="",E680=""),"",IF(E680&gt;0,F680/E680,""))</f>
        <v/>
      </c>
    </row>
    <row r="681">
      <c r="B681" s="33" t="n"/>
      <c r="E681" s="34" t="n"/>
      <c r="F681" s="35" t="n"/>
      <c r="G681" s="36">
        <f>IF(OR(A681="",E681=""),"",IF(E681&gt;0,F681/E681,""))</f>
        <v/>
      </c>
    </row>
    <row r="682">
      <c r="B682" s="33" t="n"/>
      <c r="E682" s="34" t="n"/>
      <c r="F682" s="35" t="n"/>
      <c r="G682" s="36">
        <f>IF(OR(A682="",E682=""),"",IF(E682&gt;0,F682/E682,""))</f>
        <v/>
      </c>
    </row>
    <row r="683">
      <c r="B683" s="33" t="n"/>
      <c r="E683" s="34" t="n"/>
      <c r="F683" s="35" t="n"/>
      <c r="G683" s="36">
        <f>IF(OR(A683="",E683=""),"",IF(E683&gt;0,F683/E683,""))</f>
        <v/>
      </c>
    </row>
    <row r="684">
      <c r="B684" s="33" t="n"/>
      <c r="E684" s="34" t="n"/>
      <c r="F684" s="35" t="n"/>
      <c r="G684" s="36">
        <f>IF(OR(A684="",E684=""),"",IF(E684&gt;0,F684/E684,""))</f>
        <v/>
      </c>
    </row>
    <row r="685">
      <c r="B685" s="33" t="n"/>
      <c r="E685" s="34" t="n"/>
      <c r="F685" s="35" t="n"/>
      <c r="G685" s="36">
        <f>IF(OR(A685="",E685=""),"",IF(E685&gt;0,F685/E685,""))</f>
        <v/>
      </c>
    </row>
    <row r="686">
      <c r="B686" s="33" t="n"/>
      <c r="E686" s="34" t="n"/>
      <c r="F686" s="35" t="n"/>
      <c r="G686" s="36">
        <f>IF(OR(A686="",E686=""),"",IF(E686&gt;0,F686/E686,""))</f>
        <v/>
      </c>
    </row>
    <row r="687">
      <c r="B687" s="33" t="n"/>
      <c r="E687" s="34" t="n"/>
      <c r="F687" s="35" t="n"/>
      <c r="G687" s="36">
        <f>IF(OR(A687="",E687=""),"",IF(E687&gt;0,F687/E687,""))</f>
        <v/>
      </c>
    </row>
    <row r="688">
      <c r="B688" s="33" t="n"/>
      <c r="E688" s="34" t="n"/>
      <c r="F688" s="35" t="n"/>
      <c r="G688" s="36">
        <f>IF(OR(A688="",E688=""),"",IF(E688&gt;0,F688/E688,""))</f>
        <v/>
      </c>
    </row>
    <row r="689">
      <c r="B689" s="33" t="n"/>
      <c r="E689" s="34" t="n"/>
      <c r="F689" s="35" t="n"/>
      <c r="G689" s="36">
        <f>IF(OR(A689="",E689=""),"",IF(E689&gt;0,F689/E689,""))</f>
        <v/>
      </c>
    </row>
    <row r="690">
      <c r="B690" s="33" t="n"/>
      <c r="E690" s="34" t="n"/>
      <c r="F690" s="35" t="n"/>
      <c r="G690" s="36">
        <f>IF(OR(A690="",E690=""),"",IF(E690&gt;0,F690/E690,""))</f>
        <v/>
      </c>
    </row>
    <row r="691">
      <c r="B691" s="33" t="n"/>
      <c r="E691" s="34" t="n"/>
      <c r="F691" s="35" t="n"/>
      <c r="G691" s="36">
        <f>IF(OR(A691="",E691=""),"",IF(E691&gt;0,F691/E691,""))</f>
        <v/>
      </c>
    </row>
    <row r="692">
      <c r="B692" s="33" t="n"/>
      <c r="E692" s="34" t="n"/>
      <c r="F692" s="35" t="n"/>
      <c r="G692" s="36">
        <f>IF(OR(A692="",E692=""),"",IF(E692&gt;0,F692/E692,""))</f>
        <v/>
      </c>
    </row>
    <row r="693">
      <c r="B693" s="33" t="n"/>
      <c r="E693" s="34" t="n"/>
      <c r="F693" s="35" t="n"/>
      <c r="G693" s="36">
        <f>IF(OR(A693="",E693=""),"",IF(E693&gt;0,F693/E693,""))</f>
        <v/>
      </c>
    </row>
    <row r="694">
      <c r="B694" s="33" t="n"/>
      <c r="E694" s="34" t="n"/>
      <c r="F694" s="35" t="n"/>
      <c r="G694" s="36">
        <f>IF(OR(A694="",E694=""),"",IF(E694&gt;0,F694/E694,""))</f>
        <v/>
      </c>
    </row>
    <row r="695">
      <c r="B695" s="33" t="n"/>
      <c r="E695" s="34" t="n"/>
      <c r="F695" s="35" t="n"/>
      <c r="G695" s="36">
        <f>IF(OR(A695="",E695=""),"",IF(E695&gt;0,F695/E695,""))</f>
        <v/>
      </c>
    </row>
    <row r="696">
      <c r="B696" s="33" t="n"/>
      <c r="E696" s="34" t="n"/>
      <c r="F696" s="35" t="n"/>
      <c r="G696" s="36">
        <f>IF(OR(A696="",E696=""),"",IF(E696&gt;0,F696/E696,""))</f>
        <v/>
      </c>
    </row>
    <row r="697">
      <c r="B697" s="33" t="n"/>
      <c r="E697" s="34" t="n"/>
      <c r="F697" s="35" t="n"/>
      <c r="G697" s="36">
        <f>IF(OR(A697="",E697=""),"",IF(E697&gt;0,F697/E697,""))</f>
        <v/>
      </c>
    </row>
    <row r="698">
      <c r="B698" s="33" t="n"/>
      <c r="E698" s="34" t="n"/>
      <c r="F698" s="35" t="n"/>
      <c r="G698" s="36">
        <f>IF(OR(A698="",E698=""),"",IF(E698&gt;0,F698/E698,""))</f>
        <v/>
      </c>
    </row>
    <row r="699">
      <c r="B699" s="33" t="n"/>
      <c r="E699" s="34" t="n"/>
      <c r="F699" s="35" t="n"/>
      <c r="G699" s="36">
        <f>IF(OR(A699="",E699=""),"",IF(E699&gt;0,F699/E699,""))</f>
        <v/>
      </c>
    </row>
    <row r="700">
      <c r="B700" s="33" t="n"/>
      <c r="E700" s="34" t="n"/>
      <c r="F700" s="35" t="n"/>
      <c r="G700" s="36">
        <f>IF(OR(A700="",E700=""),"",IF(E700&gt;0,F700/E700,""))</f>
        <v/>
      </c>
    </row>
    <row r="701">
      <c r="B701" s="33" t="n"/>
      <c r="E701" s="34" t="n"/>
      <c r="F701" s="35" t="n"/>
      <c r="G701" s="36">
        <f>IF(OR(A701="",E701=""),"",IF(E701&gt;0,F701/E701,""))</f>
        <v/>
      </c>
    </row>
    <row r="702">
      <c r="B702" s="33" t="n"/>
      <c r="E702" s="34" t="n"/>
      <c r="F702" s="35" t="n"/>
      <c r="G702" s="36">
        <f>IF(OR(A702="",E702=""),"",IF(E702&gt;0,F702/E702,""))</f>
        <v/>
      </c>
    </row>
    <row r="703">
      <c r="B703" s="33" t="n"/>
      <c r="E703" s="34" t="n"/>
      <c r="F703" s="35" t="n"/>
      <c r="G703" s="36">
        <f>IF(OR(A703="",E703=""),"",IF(E703&gt;0,F703/E703,""))</f>
        <v/>
      </c>
    </row>
    <row r="704">
      <c r="B704" s="33" t="n"/>
      <c r="E704" s="34" t="n"/>
      <c r="F704" s="35" t="n"/>
      <c r="G704" s="36">
        <f>IF(OR(A704="",E704=""),"",IF(E704&gt;0,F704/E704,""))</f>
        <v/>
      </c>
    </row>
    <row r="705">
      <c r="B705" s="33" t="n"/>
      <c r="E705" s="34" t="n"/>
      <c r="F705" s="35" t="n"/>
      <c r="G705" s="36">
        <f>IF(OR(A705="",E705=""),"",IF(E705&gt;0,F705/E705,""))</f>
        <v/>
      </c>
    </row>
    <row r="706">
      <c r="B706" s="33" t="n"/>
      <c r="E706" s="34" t="n"/>
      <c r="F706" s="35" t="n"/>
      <c r="G706" s="36">
        <f>IF(OR(A706="",E706=""),"",IF(E706&gt;0,F706/E706,""))</f>
        <v/>
      </c>
    </row>
    <row r="707">
      <c r="B707" s="33" t="n"/>
      <c r="E707" s="34" t="n"/>
      <c r="F707" s="35" t="n"/>
      <c r="G707" s="36">
        <f>IF(OR(A707="",E707=""),"",IF(E707&gt;0,F707/E707,""))</f>
        <v/>
      </c>
    </row>
    <row r="708">
      <c r="B708" s="33" t="n"/>
      <c r="E708" s="34" t="n"/>
      <c r="F708" s="35" t="n"/>
      <c r="G708" s="36">
        <f>IF(OR(A708="",E708=""),"",IF(E708&gt;0,F708/E708,""))</f>
        <v/>
      </c>
    </row>
    <row r="709">
      <c r="B709" s="33" t="n"/>
      <c r="E709" s="34" t="n"/>
      <c r="F709" s="35" t="n"/>
      <c r="G709" s="36">
        <f>IF(OR(A709="",E709=""),"",IF(E709&gt;0,F709/E709,""))</f>
        <v/>
      </c>
    </row>
    <row r="710">
      <c r="B710" s="33" t="n"/>
      <c r="E710" s="34" t="n"/>
      <c r="F710" s="35" t="n"/>
      <c r="G710" s="36">
        <f>IF(OR(A710="",E710=""),"",IF(E710&gt;0,F710/E710,""))</f>
        <v/>
      </c>
    </row>
    <row r="711">
      <c r="B711" s="33" t="n"/>
      <c r="E711" s="34" t="n"/>
      <c r="F711" s="35" t="n"/>
      <c r="G711" s="36">
        <f>IF(OR(A711="",E711=""),"",IF(E711&gt;0,F711/E711,""))</f>
        <v/>
      </c>
    </row>
    <row r="712">
      <c r="B712" s="33" t="n"/>
      <c r="E712" s="34" t="n"/>
      <c r="F712" s="35" t="n"/>
      <c r="G712" s="36">
        <f>IF(OR(A712="",E712=""),"",IF(E712&gt;0,F712/E712,""))</f>
        <v/>
      </c>
    </row>
    <row r="713">
      <c r="B713" s="33" t="n"/>
      <c r="E713" s="34" t="n"/>
      <c r="F713" s="35" t="n"/>
      <c r="G713" s="36">
        <f>IF(OR(A713="",E713=""),"",IF(E713&gt;0,F713/E713,""))</f>
        <v/>
      </c>
    </row>
    <row r="714">
      <c r="B714" s="33" t="n"/>
      <c r="E714" s="34" t="n"/>
      <c r="F714" s="35" t="n"/>
      <c r="G714" s="36">
        <f>IF(OR(A714="",E714=""),"",IF(E714&gt;0,F714/E714,""))</f>
        <v/>
      </c>
    </row>
    <row r="715">
      <c r="B715" s="33" t="n"/>
      <c r="E715" s="34" t="n"/>
      <c r="F715" s="35" t="n"/>
      <c r="G715" s="36">
        <f>IF(OR(A715="",E715=""),"",IF(E715&gt;0,F715/E715,""))</f>
        <v/>
      </c>
    </row>
    <row r="716">
      <c r="B716" s="33" t="n"/>
      <c r="E716" s="34" t="n"/>
      <c r="F716" s="35" t="n"/>
      <c r="G716" s="36">
        <f>IF(OR(A716="",E716=""),"",IF(E716&gt;0,F716/E716,""))</f>
        <v/>
      </c>
    </row>
    <row r="717">
      <c r="B717" s="33" t="n"/>
      <c r="E717" s="34" t="n"/>
      <c r="F717" s="35" t="n"/>
      <c r="G717" s="36">
        <f>IF(OR(A717="",E717=""),"",IF(E717&gt;0,F717/E717,""))</f>
        <v/>
      </c>
    </row>
    <row r="718">
      <c r="B718" s="33" t="n"/>
      <c r="E718" s="34" t="n"/>
      <c r="F718" s="35" t="n"/>
      <c r="G718" s="36">
        <f>IF(OR(A718="",E718=""),"",IF(E718&gt;0,F718/E718,""))</f>
        <v/>
      </c>
    </row>
    <row r="719">
      <c r="B719" s="33" t="n"/>
      <c r="E719" s="34" t="n"/>
      <c r="F719" s="35" t="n"/>
      <c r="G719" s="36">
        <f>IF(OR(A719="",E719=""),"",IF(E719&gt;0,F719/E719,""))</f>
        <v/>
      </c>
    </row>
    <row r="720">
      <c r="B720" s="33" t="n"/>
      <c r="E720" s="34" t="n"/>
      <c r="F720" s="35" t="n"/>
      <c r="G720" s="36">
        <f>IF(OR(A720="",E720=""),"",IF(E720&gt;0,F720/E720,""))</f>
        <v/>
      </c>
    </row>
    <row r="721">
      <c r="B721" s="33" t="n"/>
      <c r="E721" s="34" t="n"/>
      <c r="F721" s="35" t="n"/>
      <c r="G721" s="36">
        <f>IF(OR(A721="",E721=""),"",IF(E721&gt;0,F721/E721,""))</f>
        <v/>
      </c>
    </row>
    <row r="722">
      <c r="B722" s="33" t="n"/>
      <c r="E722" s="34" t="n"/>
      <c r="F722" s="35" t="n"/>
      <c r="G722" s="36">
        <f>IF(OR(A722="",E722=""),"",IF(E722&gt;0,F722/E722,""))</f>
        <v/>
      </c>
    </row>
    <row r="723">
      <c r="B723" s="33" t="n"/>
      <c r="E723" s="34" t="n"/>
      <c r="F723" s="35" t="n"/>
      <c r="G723" s="36">
        <f>IF(OR(A723="",E723=""),"",IF(E723&gt;0,F723/E723,""))</f>
        <v/>
      </c>
    </row>
    <row r="724">
      <c r="B724" s="33" t="n"/>
      <c r="E724" s="34" t="n"/>
      <c r="F724" s="35" t="n"/>
      <c r="G724" s="36">
        <f>IF(OR(A724="",E724=""),"",IF(E724&gt;0,F724/E724,""))</f>
        <v/>
      </c>
    </row>
    <row r="725">
      <c r="B725" s="33" t="n"/>
      <c r="E725" s="34" t="n"/>
      <c r="F725" s="35" t="n"/>
      <c r="G725" s="36">
        <f>IF(OR(A725="",E725=""),"",IF(E725&gt;0,F725/E725,""))</f>
        <v/>
      </c>
    </row>
    <row r="726">
      <c r="B726" s="33" t="n"/>
      <c r="E726" s="34" t="n"/>
      <c r="F726" s="35" t="n"/>
      <c r="G726" s="36">
        <f>IF(OR(A726="",E726=""),"",IF(E726&gt;0,F726/E726,""))</f>
        <v/>
      </c>
    </row>
    <row r="727">
      <c r="B727" s="33" t="n"/>
      <c r="E727" s="34" t="n"/>
      <c r="F727" s="35" t="n"/>
      <c r="G727" s="36">
        <f>IF(OR(A727="",E727=""),"",IF(E727&gt;0,F727/E727,""))</f>
        <v/>
      </c>
    </row>
    <row r="728">
      <c r="B728" s="33" t="n"/>
      <c r="E728" s="34" t="n"/>
      <c r="F728" s="35" t="n"/>
      <c r="G728" s="36">
        <f>IF(OR(A728="",E728=""),"",IF(E728&gt;0,F728/E728,""))</f>
        <v/>
      </c>
    </row>
    <row r="729">
      <c r="B729" s="33" t="n"/>
      <c r="E729" s="34" t="n"/>
      <c r="F729" s="35" t="n"/>
      <c r="G729" s="36">
        <f>IF(OR(A729="",E729=""),"",IF(E729&gt;0,F729/E729,""))</f>
        <v/>
      </c>
    </row>
    <row r="730">
      <c r="B730" s="33" t="n"/>
      <c r="E730" s="34" t="n"/>
      <c r="F730" s="35" t="n"/>
      <c r="G730" s="36">
        <f>IF(OR(A730="",E730=""),"",IF(E730&gt;0,F730/E730,""))</f>
        <v/>
      </c>
    </row>
    <row r="731">
      <c r="B731" s="33" t="n"/>
      <c r="E731" s="34" t="n"/>
      <c r="F731" s="35" t="n"/>
      <c r="G731" s="36">
        <f>IF(OR(A731="",E731=""),"",IF(E731&gt;0,F731/E731,""))</f>
        <v/>
      </c>
    </row>
    <row r="732">
      <c r="B732" s="33" t="n"/>
      <c r="E732" s="34" t="n"/>
      <c r="F732" s="35" t="n"/>
      <c r="G732" s="36">
        <f>IF(OR(A732="",E732=""),"",IF(E732&gt;0,F732/E732,""))</f>
        <v/>
      </c>
    </row>
    <row r="733">
      <c r="B733" s="33" t="n"/>
      <c r="E733" s="34" t="n"/>
      <c r="F733" s="35" t="n"/>
      <c r="G733" s="36">
        <f>IF(OR(A733="",E733=""),"",IF(E733&gt;0,F733/E733,""))</f>
        <v/>
      </c>
    </row>
    <row r="734">
      <c r="B734" s="33" t="n"/>
      <c r="E734" s="34" t="n"/>
      <c r="F734" s="35" t="n"/>
      <c r="G734" s="36">
        <f>IF(OR(A734="",E734=""),"",IF(E734&gt;0,F734/E734,""))</f>
        <v/>
      </c>
    </row>
    <row r="735">
      <c r="B735" s="33" t="n"/>
      <c r="E735" s="34" t="n"/>
      <c r="F735" s="35" t="n"/>
      <c r="G735" s="36">
        <f>IF(OR(A735="",E735=""),"",IF(E735&gt;0,F735/E735,""))</f>
        <v/>
      </c>
    </row>
    <row r="736">
      <c r="B736" s="33" t="n"/>
      <c r="E736" s="34" t="n"/>
      <c r="F736" s="35" t="n"/>
      <c r="G736" s="36">
        <f>IF(OR(A736="",E736=""),"",IF(E736&gt;0,F736/E736,""))</f>
        <v/>
      </c>
    </row>
    <row r="737">
      <c r="B737" s="33" t="n"/>
      <c r="E737" s="34" t="n"/>
      <c r="F737" s="35" t="n"/>
      <c r="G737" s="36">
        <f>IF(OR(A737="",E737=""),"",IF(E737&gt;0,F737/E737,""))</f>
        <v/>
      </c>
    </row>
    <row r="738">
      <c r="B738" s="33" t="n"/>
      <c r="E738" s="34" t="n"/>
      <c r="F738" s="35" t="n"/>
      <c r="G738" s="36">
        <f>IF(OR(A738="",E738=""),"",IF(E738&gt;0,F738/E738,""))</f>
        <v/>
      </c>
    </row>
    <row r="739">
      <c r="B739" s="33" t="n"/>
      <c r="E739" s="34" t="n"/>
      <c r="F739" s="35" t="n"/>
      <c r="G739" s="36">
        <f>IF(OR(A739="",E739=""),"",IF(E739&gt;0,F739/E739,""))</f>
        <v/>
      </c>
    </row>
    <row r="740">
      <c r="B740" s="33" t="n"/>
      <c r="E740" s="34" t="n"/>
      <c r="F740" s="35" t="n"/>
      <c r="G740" s="36">
        <f>IF(OR(A740="",E740=""),"",IF(E740&gt;0,F740/E740,""))</f>
        <v/>
      </c>
    </row>
    <row r="741">
      <c r="B741" s="33" t="n"/>
      <c r="E741" s="34" t="n"/>
      <c r="F741" s="35" t="n"/>
      <c r="G741" s="36">
        <f>IF(OR(A741="",E741=""),"",IF(E741&gt;0,F741/E741,""))</f>
        <v/>
      </c>
    </row>
    <row r="742">
      <c r="B742" s="33" t="n"/>
      <c r="E742" s="34" t="n"/>
      <c r="F742" s="35" t="n"/>
      <c r="G742" s="36">
        <f>IF(OR(A742="",E742=""),"",IF(E742&gt;0,F742/E742,""))</f>
        <v/>
      </c>
    </row>
    <row r="743">
      <c r="B743" s="33" t="n"/>
      <c r="E743" s="34" t="n"/>
      <c r="F743" s="35" t="n"/>
      <c r="G743" s="36">
        <f>IF(OR(A743="",E743=""),"",IF(E743&gt;0,F743/E743,""))</f>
        <v/>
      </c>
    </row>
    <row r="744">
      <c r="B744" s="33" t="n"/>
      <c r="E744" s="34" t="n"/>
      <c r="F744" s="35" t="n"/>
      <c r="G744" s="36">
        <f>IF(OR(A744="",E744=""),"",IF(E744&gt;0,F744/E744,""))</f>
        <v/>
      </c>
    </row>
    <row r="745">
      <c r="B745" s="33" t="n"/>
      <c r="E745" s="34" t="n"/>
      <c r="F745" s="35" t="n"/>
      <c r="G745" s="36">
        <f>IF(OR(A745="",E745=""),"",IF(E745&gt;0,F745/E745,""))</f>
        <v/>
      </c>
    </row>
    <row r="746">
      <c r="B746" s="33" t="n"/>
      <c r="E746" s="34" t="n"/>
      <c r="F746" s="35" t="n"/>
      <c r="G746" s="36">
        <f>IF(OR(A746="",E746=""),"",IF(E746&gt;0,F746/E746,""))</f>
        <v/>
      </c>
    </row>
    <row r="747">
      <c r="B747" s="33" t="n"/>
      <c r="E747" s="34" t="n"/>
      <c r="F747" s="35" t="n"/>
      <c r="G747" s="36">
        <f>IF(OR(A747="",E747=""),"",IF(E747&gt;0,F747/E747,""))</f>
        <v/>
      </c>
    </row>
    <row r="748">
      <c r="B748" s="33" t="n"/>
      <c r="E748" s="34" t="n"/>
      <c r="F748" s="35" t="n"/>
      <c r="G748" s="36">
        <f>IF(OR(A748="",E748=""),"",IF(E748&gt;0,F748/E748,""))</f>
        <v/>
      </c>
    </row>
    <row r="749">
      <c r="B749" s="33" t="n"/>
      <c r="E749" s="34" t="n"/>
      <c r="F749" s="35" t="n"/>
      <c r="G749" s="36">
        <f>IF(OR(A749="",E749=""),"",IF(E749&gt;0,F749/E749,""))</f>
        <v/>
      </c>
    </row>
    <row r="750">
      <c r="B750" s="33" t="n"/>
      <c r="E750" s="34" t="n"/>
      <c r="F750" s="35" t="n"/>
      <c r="G750" s="36">
        <f>IF(OR(A750="",E750=""),"",IF(E750&gt;0,F750/E750,""))</f>
        <v/>
      </c>
    </row>
    <row r="751">
      <c r="B751" s="33" t="n"/>
      <c r="E751" s="34" t="n"/>
      <c r="F751" s="35" t="n"/>
      <c r="G751" s="36">
        <f>IF(OR(A751="",E751=""),"",IF(E751&gt;0,F751/E751,""))</f>
        <v/>
      </c>
    </row>
    <row r="752">
      <c r="B752" s="33" t="n"/>
      <c r="E752" s="34" t="n"/>
      <c r="F752" s="35" t="n"/>
      <c r="G752" s="36">
        <f>IF(OR(A752="",E752=""),"",IF(E752&gt;0,F752/E752,""))</f>
        <v/>
      </c>
    </row>
    <row r="753">
      <c r="B753" s="33" t="n"/>
      <c r="E753" s="34" t="n"/>
      <c r="F753" s="35" t="n"/>
      <c r="G753" s="36">
        <f>IF(OR(A753="",E753=""),"",IF(E753&gt;0,F753/E753,""))</f>
        <v/>
      </c>
    </row>
    <row r="754">
      <c r="B754" s="33" t="n"/>
      <c r="E754" s="34" t="n"/>
      <c r="F754" s="35" t="n"/>
      <c r="G754" s="36">
        <f>IF(OR(A754="",E754=""),"",IF(E754&gt;0,F754/E754,""))</f>
        <v/>
      </c>
    </row>
    <row r="755">
      <c r="B755" s="33" t="n"/>
      <c r="E755" s="34" t="n"/>
      <c r="F755" s="35" t="n"/>
      <c r="G755" s="36">
        <f>IF(OR(A755="",E755=""),"",IF(E755&gt;0,F755/E755,""))</f>
        <v/>
      </c>
    </row>
    <row r="756">
      <c r="B756" s="33" t="n"/>
      <c r="E756" s="34" t="n"/>
      <c r="F756" s="35" t="n"/>
      <c r="G756" s="36">
        <f>IF(OR(A756="",E756=""),"",IF(E756&gt;0,F756/E756,""))</f>
        <v/>
      </c>
    </row>
    <row r="757">
      <c r="B757" s="33" t="n"/>
      <c r="E757" s="34" t="n"/>
      <c r="F757" s="35" t="n"/>
      <c r="G757" s="36">
        <f>IF(OR(A757="",E757=""),"",IF(E757&gt;0,F757/E757,""))</f>
        <v/>
      </c>
    </row>
    <row r="758">
      <c r="B758" s="33" t="n"/>
      <c r="E758" s="34" t="n"/>
      <c r="F758" s="35" t="n"/>
      <c r="G758" s="36">
        <f>IF(OR(A758="",E758=""),"",IF(E758&gt;0,F758/E758,""))</f>
        <v/>
      </c>
    </row>
    <row r="759">
      <c r="B759" s="33" t="n"/>
      <c r="E759" s="34" t="n"/>
      <c r="F759" s="35" t="n"/>
      <c r="G759" s="36">
        <f>IF(OR(A759="",E759=""),"",IF(E759&gt;0,F759/E759,""))</f>
        <v/>
      </c>
    </row>
    <row r="760">
      <c r="B760" s="33" t="n"/>
      <c r="E760" s="34" t="n"/>
      <c r="F760" s="35" t="n"/>
      <c r="G760" s="36">
        <f>IF(OR(A760="",E760=""),"",IF(E760&gt;0,F760/E760,""))</f>
        <v/>
      </c>
    </row>
    <row r="761">
      <c r="B761" s="33" t="n"/>
      <c r="E761" s="34" t="n"/>
      <c r="F761" s="35" t="n"/>
      <c r="G761" s="36">
        <f>IF(OR(A761="",E761=""),"",IF(E761&gt;0,F761/E761,""))</f>
        <v/>
      </c>
    </row>
    <row r="762">
      <c r="B762" s="33" t="n"/>
      <c r="E762" s="34" t="n"/>
      <c r="F762" s="35" t="n"/>
      <c r="G762" s="36">
        <f>IF(OR(A762="",E762=""),"",IF(E762&gt;0,F762/E762,""))</f>
        <v/>
      </c>
    </row>
    <row r="763">
      <c r="B763" s="33" t="n"/>
      <c r="E763" s="34" t="n"/>
      <c r="F763" s="35" t="n"/>
      <c r="G763" s="36">
        <f>IF(OR(A763="",E763=""),"",IF(E763&gt;0,F763/E763,""))</f>
        <v/>
      </c>
    </row>
    <row r="764">
      <c r="B764" s="33" t="n"/>
      <c r="E764" s="34" t="n"/>
      <c r="F764" s="35" t="n"/>
      <c r="G764" s="36">
        <f>IF(OR(A764="",E764=""),"",IF(E764&gt;0,F764/E764,""))</f>
        <v/>
      </c>
    </row>
    <row r="765">
      <c r="B765" s="33" t="n"/>
      <c r="E765" s="34" t="n"/>
      <c r="F765" s="35" t="n"/>
      <c r="G765" s="36">
        <f>IF(OR(A765="",E765=""),"",IF(E765&gt;0,F765/E765,""))</f>
        <v/>
      </c>
    </row>
    <row r="766">
      <c r="B766" s="33" t="n"/>
      <c r="E766" s="34" t="n"/>
      <c r="F766" s="35" t="n"/>
      <c r="G766" s="36">
        <f>IF(OR(A766="",E766=""),"",IF(E766&gt;0,F766/E766,""))</f>
        <v/>
      </c>
    </row>
    <row r="767">
      <c r="B767" s="33" t="n"/>
      <c r="E767" s="34" t="n"/>
      <c r="F767" s="35" t="n"/>
      <c r="G767" s="36">
        <f>IF(OR(A767="",E767=""),"",IF(E767&gt;0,F767/E767,""))</f>
        <v/>
      </c>
    </row>
    <row r="768">
      <c r="B768" s="33" t="n"/>
      <c r="E768" s="34" t="n"/>
      <c r="F768" s="35" t="n"/>
      <c r="G768" s="36">
        <f>IF(OR(A768="",E768=""),"",IF(E768&gt;0,F768/E768,""))</f>
        <v/>
      </c>
    </row>
    <row r="769">
      <c r="B769" s="33" t="n"/>
      <c r="E769" s="34" t="n"/>
      <c r="F769" s="35" t="n"/>
      <c r="G769" s="36">
        <f>IF(OR(A769="",E769=""),"",IF(E769&gt;0,F769/E769,""))</f>
        <v/>
      </c>
    </row>
    <row r="770">
      <c r="B770" s="33" t="n"/>
      <c r="E770" s="34" t="n"/>
      <c r="F770" s="35" t="n"/>
      <c r="G770" s="36">
        <f>IF(OR(A770="",E770=""),"",IF(E770&gt;0,F770/E770,""))</f>
        <v/>
      </c>
    </row>
    <row r="771">
      <c r="B771" s="33" t="n"/>
      <c r="E771" s="34" t="n"/>
      <c r="F771" s="35" t="n"/>
      <c r="G771" s="36">
        <f>IF(OR(A771="",E771=""),"",IF(E771&gt;0,F771/E771,""))</f>
        <v/>
      </c>
    </row>
    <row r="772">
      <c r="B772" s="33" t="n"/>
      <c r="E772" s="34" t="n"/>
      <c r="F772" s="35" t="n"/>
      <c r="G772" s="36">
        <f>IF(OR(A772="",E772=""),"",IF(E772&gt;0,F772/E772,""))</f>
        <v/>
      </c>
    </row>
    <row r="773">
      <c r="B773" s="33" t="n"/>
      <c r="E773" s="34" t="n"/>
      <c r="F773" s="35" t="n"/>
      <c r="G773" s="36">
        <f>IF(OR(A773="",E773=""),"",IF(E773&gt;0,F773/E773,""))</f>
        <v/>
      </c>
    </row>
    <row r="774">
      <c r="B774" s="33" t="n"/>
      <c r="E774" s="34" t="n"/>
      <c r="F774" s="35" t="n"/>
      <c r="G774" s="36">
        <f>IF(OR(A774="",E774=""),"",IF(E774&gt;0,F774/E774,""))</f>
        <v/>
      </c>
    </row>
    <row r="775">
      <c r="B775" s="33" t="n"/>
      <c r="E775" s="34" t="n"/>
      <c r="F775" s="35" t="n"/>
      <c r="G775" s="36">
        <f>IF(OR(A775="",E775=""),"",IF(E775&gt;0,F775/E775,""))</f>
        <v/>
      </c>
    </row>
    <row r="776">
      <c r="B776" s="33" t="n"/>
      <c r="E776" s="34" t="n"/>
      <c r="F776" s="35" t="n"/>
      <c r="G776" s="36">
        <f>IF(OR(A776="",E776=""),"",IF(E776&gt;0,F776/E776,""))</f>
        <v/>
      </c>
    </row>
    <row r="777">
      <c r="B777" s="33" t="n"/>
      <c r="E777" s="34" t="n"/>
      <c r="F777" s="35" t="n"/>
      <c r="G777" s="36">
        <f>IF(OR(A777="",E777=""),"",IF(E777&gt;0,F777/E777,""))</f>
        <v/>
      </c>
    </row>
    <row r="778">
      <c r="B778" s="33" t="n"/>
      <c r="E778" s="34" t="n"/>
      <c r="F778" s="35" t="n"/>
      <c r="G778" s="36">
        <f>IF(OR(A778="",E778=""),"",IF(E778&gt;0,F778/E778,""))</f>
        <v/>
      </c>
    </row>
    <row r="779">
      <c r="B779" s="33" t="n"/>
      <c r="E779" s="34" t="n"/>
      <c r="F779" s="35" t="n"/>
      <c r="G779" s="36">
        <f>IF(OR(A779="",E779=""),"",IF(E779&gt;0,F779/E779,""))</f>
        <v/>
      </c>
    </row>
    <row r="780">
      <c r="B780" s="33" t="n"/>
      <c r="E780" s="34" t="n"/>
      <c r="F780" s="35" t="n"/>
      <c r="G780" s="36">
        <f>IF(OR(A780="",E780=""),"",IF(E780&gt;0,F780/E780,""))</f>
        <v/>
      </c>
    </row>
    <row r="781">
      <c r="B781" s="33" t="n"/>
      <c r="E781" s="34" t="n"/>
      <c r="F781" s="35" t="n"/>
      <c r="G781" s="36">
        <f>IF(OR(A781="",E781=""),"",IF(E781&gt;0,F781/E781,""))</f>
        <v/>
      </c>
    </row>
    <row r="782">
      <c r="B782" s="33" t="n"/>
      <c r="E782" s="34" t="n"/>
      <c r="F782" s="35" t="n"/>
      <c r="G782" s="36">
        <f>IF(OR(A782="",E782=""),"",IF(E782&gt;0,F782/E782,""))</f>
        <v/>
      </c>
    </row>
    <row r="783">
      <c r="B783" s="33" t="n"/>
      <c r="E783" s="34" t="n"/>
      <c r="F783" s="35" t="n"/>
      <c r="G783" s="36">
        <f>IF(OR(A783="",E783=""),"",IF(E783&gt;0,F783/E783,""))</f>
        <v/>
      </c>
    </row>
    <row r="784">
      <c r="B784" s="33" t="n"/>
      <c r="E784" s="34" t="n"/>
      <c r="F784" s="35" t="n"/>
      <c r="G784" s="36">
        <f>IF(OR(A784="",E784=""),"",IF(E784&gt;0,F784/E784,""))</f>
        <v/>
      </c>
    </row>
    <row r="785">
      <c r="B785" s="33" t="n"/>
      <c r="E785" s="34" t="n"/>
      <c r="F785" s="35" t="n"/>
      <c r="G785" s="36">
        <f>IF(OR(A785="",E785=""),"",IF(E785&gt;0,F785/E785,""))</f>
        <v/>
      </c>
    </row>
    <row r="786">
      <c r="B786" s="33" t="n"/>
      <c r="E786" s="34" t="n"/>
      <c r="F786" s="35" t="n"/>
      <c r="G786" s="36">
        <f>IF(OR(A786="",E786=""),"",IF(E786&gt;0,F786/E786,""))</f>
        <v/>
      </c>
    </row>
    <row r="787">
      <c r="B787" s="33" t="n"/>
      <c r="E787" s="34" t="n"/>
      <c r="F787" s="35" t="n"/>
      <c r="G787" s="36">
        <f>IF(OR(A787="",E787=""),"",IF(E787&gt;0,F787/E787,""))</f>
        <v/>
      </c>
    </row>
    <row r="788">
      <c r="B788" s="33" t="n"/>
      <c r="E788" s="34" t="n"/>
      <c r="F788" s="35" t="n"/>
      <c r="G788" s="36">
        <f>IF(OR(A788="",E788=""),"",IF(E788&gt;0,F788/E788,""))</f>
        <v/>
      </c>
    </row>
    <row r="789">
      <c r="B789" s="33" t="n"/>
      <c r="E789" s="34" t="n"/>
      <c r="F789" s="35" t="n"/>
      <c r="G789" s="36">
        <f>IF(OR(A789="",E789=""),"",IF(E789&gt;0,F789/E789,""))</f>
        <v/>
      </c>
    </row>
    <row r="790">
      <c r="B790" s="33" t="n"/>
      <c r="E790" s="34" t="n"/>
      <c r="F790" s="35" t="n"/>
      <c r="G790" s="36">
        <f>IF(OR(A790="",E790=""),"",IF(E790&gt;0,F790/E790,""))</f>
        <v/>
      </c>
    </row>
    <row r="791">
      <c r="B791" s="33" t="n"/>
      <c r="E791" s="34" t="n"/>
      <c r="F791" s="35" t="n"/>
      <c r="G791" s="36">
        <f>IF(OR(A791="",E791=""),"",IF(E791&gt;0,F791/E791,""))</f>
        <v/>
      </c>
    </row>
    <row r="792">
      <c r="B792" s="33" t="n"/>
      <c r="E792" s="34" t="n"/>
      <c r="F792" s="35" t="n"/>
      <c r="G792" s="36">
        <f>IF(OR(A792="",E792=""),"",IF(E792&gt;0,F792/E792,""))</f>
        <v/>
      </c>
    </row>
    <row r="793">
      <c r="B793" s="33" t="n"/>
      <c r="E793" s="34" t="n"/>
      <c r="F793" s="35" t="n"/>
      <c r="G793" s="36">
        <f>IF(OR(A793="",E793=""),"",IF(E793&gt;0,F793/E793,""))</f>
        <v/>
      </c>
    </row>
    <row r="794">
      <c r="B794" s="33" t="n"/>
      <c r="E794" s="34" t="n"/>
      <c r="F794" s="35" t="n"/>
      <c r="G794" s="36">
        <f>IF(OR(A794="",E794=""),"",IF(E794&gt;0,F794/E794,""))</f>
        <v/>
      </c>
    </row>
    <row r="795">
      <c r="B795" s="33" t="n"/>
      <c r="E795" s="34" t="n"/>
      <c r="F795" s="35" t="n"/>
      <c r="G795" s="36">
        <f>IF(OR(A795="",E795=""),"",IF(E795&gt;0,F795/E795,""))</f>
        <v/>
      </c>
    </row>
    <row r="796">
      <c r="B796" s="33" t="n"/>
      <c r="E796" s="34" t="n"/>
      <c r="F796" s="35" t="n"/>
      <c r="G796" s="36">
        <f>IF(OR(A796="",E796=""),"",IF(E796&gt;0,F796/E796,""))</f>
        <v/>
      </c>
    </row>
    <row r="797">
      <c r="B797" s="33" t="n"/>
      <c r="E797" s="34" t="n"/>
      <c r="F797" s="35" t="n"/>
      <c r="G797" s="36">
        <f>IF(OR(A797="",E797=""),"",IF(E797&gt;0,F797/E797,""))</f>
        <v/>
      </c>
    </row>
    <row r="798">
      <c r="B798" s="33" t="n"/>
      <c r="E798" s="34" t="n"/>
      <c r="F798" s="35" t="n"/>
      <c r="G798" s="36">
        <f>IF(OR(A798="",E798=""),"",IF(E798&gt;0,F798/E798,""))</f>
        <v/>
      </c>
    </row>
    <row r="799">
      <c r="B799" s="33" t="n"/>
      <c r="E799" s="34" t="n"/>
      <c r="F799" s="35" t="n"/>
      <c r="G799" s="36">
        <f>IF(OR(A799="",E799=""),"",IF(E799&gt;0,F799/E799,""))</f>
        <v/>
      </c>
    </row>
    <row r="800">
      <c r="B800" s="33" t="n"/>
      <c r="E800" s="34" t="n"/>
      <c r="F800" s="35" t="n"/>
      <c r="G800" s="36">
        <f>IF(OR(A800="",E800=""),"",IF(E800&gt;0,F800/E800,""))</f>
        <v/>
      </c>
    </row>
    <row r="801">
      <c r="B801" s="33" t="n"/>
      <c r="E801" s="34" t="n"/>
      <c r="F801" s="35" t="n"/>
      <c r="G801" s="36">
        <f>IF(OR(A801="",E801=""),"",IF(E801&gt;0,F801/E801,""))</f>
        <v/>
      </c>
    </row>
    <row r="802">
      <c r="B802" s="33" t="n"/>
      <c r="E802" s="34" t="n"/>
      <c r="F802" s="35" t="n"/>
      <c r="G802" s="36">
        <f>IF(OR(A802="",E802=""),"",IF(E802&gt;0,F802/E802,""))</f>
        <v/>
      </c>
    </row>
    <row r="803">
      <c r="B803" s="33" t="n"/>
      <c r="E803" s="34" t="n"/>
      <c r="F803" s="35" t="n"/>
      <c r="G803" s="36">
        <f>IF(OR(A803="",E803=""),"",IF(E803&gt;0,F803/E803,""))</f>
        <v/>
      </c>
    </row>
    <row r="804">
      <c r="B804" s="33" t="n"/>
      <c r="E804" s="34" t="n"/>
      <c r="F804" s="35" t="n"/>
      <c r="G804" s="36">
        <f>IF(OR(A804="",E804=""),"",IF(E804&gt;0,F804/E804,""))</f>
        <v/>
      </c>
    </row>
    <row r="805">
      <c r="B805" s="33" t="n"/>
      <c r="E805" s="34" t="n"/>
      <c r="F805" s="35" t="n"/>
      <c r="G805" s="36">
        <f>IF(OR(A805="",E805=""),"",IF(E805&gt;0,F805/E805,""))</f>
        <v/>
      </c>
    </row>
    <row r="806">
      <c r="B806" s="33" t="n"/>
      <c r="E806" s="34" t="n"/>
      <c r="F806" s="35" t="n"/>
      <c r="G806" s="36">
        <f>IF(OR(A806="",E806=""),"",IF(E806&gt;0,F806/E806,""))</f>
        <v/>
      </c>
    </row>
    <row r="807">
      <c r="B807" s="33" t="n"/>
      <c r="E807" s="34" t="n"/>
      <c r="F807" s="35" t="n"/>
      <c r="G807" s="36">
        <f>IF(OR(A807="",E807=""),"",IF(E807&gt;0,F807/E807,""))</f>
        <v/>
      </c>
    </row>
    <row r="808">
      <c r="B808" s="33" t="n"/>
      <c r="E808" s="34" t="n"/>
      <c r="F808" s="35" t="n"/>
      <c r="G808" s="36">
        <f>IF(OR(A808="",E808=""),"",IF(E808&gt;0,F808/E808,""))</f>
        <v/>
      </c>
    </row>
    <row r="809">
      <c r="B809" s="33" t="n"/>
      <c r="E809" s="34" t="n"/>
      <c r="F809" s="35" t="n"/>
      <c r="G809" s="36">
        <f>IF(OR(A809="",E809=""),"",IF(E809&gt;0,F809/E809,""))</f>
        <v/>
      </c>
    </row>
    <row r="810">
      <c r="B810" s="33" t="n"/>
      <c r="E810" s="34" t="n"/>
      <c r="F810" s="35" t="n"/>
      <c r="G810" s="36">
        <f>IF(OR(A810="",E810=""),"",IF(E810&gt;0,F810/E810,""))</f>
        <v/>
      </c>
    </row>
    <row r="811">
      <c r="B811" s="33" t="n"/>
      <c r="E811" s="34" t="n"/>
      <c r="F811" s="35" t="n"/>
      <c r="G811" s="36">
        <f>IF(OR(A811="",E811=""),"",IF(E811&gt;0,F811/E811,""))</f>
        <v/>
      </c>
    </row>
    <row r="812">
      <c r="B812" s="33" t="n"/>
      <c r="E812" s="34" t="n"/>
      <c r="F812" s="35" t="n"/>
      <c r="G812" s="36">
        <f>IF(OR(A812="",E812=""),"",IF(E812&gt;0,F812/E812,""))</f>
        <v/>
      </c>
    </row>
    <row r="813">
      <c r="B813" s="33" t="n"/>
      <c r="E813" s="34" t="n"/>
      <c r="F813" s="35" t="n"/>
      <c r="G813" s="36">
        <f>IF(OR(A813="",E813=""),"",IF(E813&gt;0,F813/E813,""))</f>
        <v/>
      </c>
    </row>
    <row r="814">
      <c r="B814" s="33" t="n"/>
      <c r="E814" s="34" t="n"/>
      <c r="F814" s="35" t="n"/>
      <c r="G814" s="36">
        <f>IF(OR(A814="",E814=""),"",IF(E814&gt;0,F814/E814,""))</f>
        <v/>
      </c>
    </row>
    <row r="815">
      <c r="B815" s="33" t="n"/>
      <c r="E815" s="34" t="n"/>
      <c r="F815" s="35" t="n"/>
      <c r="G815" s="36">
        <f>IF(OR(A815="",E815=""),"",IF(E815&gt;0,F815/E815,""))</f>
        <v/>
      </c>
    </row>
    <row r="816">
      <c r="B816" s="33" t="n"/>
      <c r="E816" s="34" t="n"/>
      <c r="F816" s="35" t="n"/>
      <c r="G816" s="36">
        <f>IF(OR(A816="",E816=""),"",IF(E816&gt;0,F816/E816,""))</f>
        <v/>
      </c>
    </row>
    <row r="817">
      <c r="B817" s="33" t="n"/>
      <c r="E817" s="34" t="n"/>
      <c r="F817" s="35" t="n"/>
      <c r="G817" s="36">
        <f>IF(OR(A817="",E817=""),"",IF(E817&gt;0,F817/E817,""))</f>
        <v/>
      </c>
    </row>
    <row r="818">
      <c r="B818" s="33" t="n"/>
      <c r="E818" s="34" t="n"/>
      <c r="F818" s="35" t="n"/>
      <c r="G818" s="36">
        <f>IF(OR(A818="",E818=""),"",IF(E818&gt;0,F818/E818,""))</f>
        <v/>
      </c>
    </row>
    <row r="819">
      <c r="B819" s="33" t="n"/>
      <c r="E819" s="34" t="n"/>
      <c r="F819" s="35" t="n"/>
      <c r="G819" s="36">
        <f>IF(OR(A819="",E819=""),"",IF(E819&gt;0,F819/E819,""))</f>
        <v/>
      </c>
    </row>
    <row r="820">
      <c r="B820" s="33" t="n"/>
      <c r="E820" s="34" t="n"/>
      <c r="F820" s="35" t="n"/>
      <c r="G820" s="36">
        <f>IF(OR(A820="",E820=""),"",IF(E820&gt;0,F820/E820,""))</f>
        <v/>
      </c>
    </row>
    <row r="821">
      <c r="B821" s="33" t="n"/>
      <c r="E821" s="34" t="n"/>
      <c r="F821" s="35" t="n"/>
      <c r="G821" s="36">
        <f>IF(OR(A821="",E821=""),"",IF(E821&gt;0,F821/E821,""))</f>
        <v/>
      </c>
    </row>
    <row r="822">
      <c r="B822" s="33" t="n"/>
      <c r="E822" s="34" t="n"/>
      <c r="F822" s="35" t="n"/>
      <c r="G822" s="36">
        <f>IF(OR(A822="",E822=""),"",IF(E822&gt;0,F822/E822,""))</f>
        <v/>
      </c>
    </row>
    <row r="823">
      <c r="B823" s="33" t="n"/>
      <c r="E823" s="34" t="n"/>
      <c r="F823" s="35" t="n"/>
      <c r="G823" s="36">
        <f>IF(OR(A823="",E823=""),"",IF(E823&gt;0,F823/E823,""))</f>
        <v/>
      </c>
    </row>
    <row r="824">
      <c r="B824" s="33" t="n"/>
      <c r="E824" s="34" t="n"/>
      <c r="F824" s="35" t="n"/>
      <c r="G824" s="36">
        <f>IF(OR(A824="",E824=""),"",IF(E824&gt;0,F824/E824,""))</f>
        <v/>
      </c>
    </row>
    <row r="825">
      <c r="B825" s="33" t="n"/>
      <c r="E825" s="34" t="n"/>
      <c r="F825" s="35" t="n"/>
      <c r="G825" s="36">
        <f>IF(OR(A825="",E825=""),"",IF(E825&gt;0,F825/E825,""))</f>
        <v/>
      </c>
    </row>
    <row r="826">
      <c r="B826" s="33" t="n"/>
      <c r="E826" s="34" t="n"/>
      <c r="F826" s="35" t="n"/>
      <c r="G826" s="36">
        <f>IF(OR(A826="",E826=""),"",IF(E826&gt;0,F826/E826,""))</f>
        <v/>
      </c>
    </row>
    <row r="827">
      <c r="B827" s="33" t="n"/>
      <c r="E827" s="34" t="n"/>
      <c r="F827" s="35" t="n"/>
      <c r="G827" s="36">
        <f>IF(OR(A827="",E827=""),"",IF(E827&gt;0,F827/E827,""))</f>
        <v/>
      </c>
    </row>
    <row r="828">
      <c r="B828" s="33" t="n"/>
      <c r="E828" s="34" t="n"/>
      <c r="F828" s="35" t="n"/>
      <c r="G828" s="36">
        <f>IF(OR(A828="",E828=""),"",IF(E828&gt;0,F828/E828,""))</f>
        <v/>
      </c>
    </row>
    <row r="829">
      <c r="B829" s="33" t="n"/>
      <c r="E829" s="34" t="n"/>
      <c r="F829" s="35" t="n"/>
      <c r="G829" s="36">
        <f>IF(OR(A829="",E829=""),"",IF(E829&gt;0,F829/E829,""))</f>
        <v/>
      </c>
    </row>
    <row r="830">
      <c r="B830" s="33" t="n"/>
      <c r="E830" s="34" t="n"/>
      <c r="F830" s="35" t="n"/>
      <c r="G830" s="36">
        <f>IF(OR(A830="",E830=""),"",IF(E830&gt;0,F830/E830,""))</f>
        <v/>
      </c>
    </row>
    <row r="831">
      <c r="B831" s="33" t="n"/>
      <c r="E831" s="34" t="n"/>
      <c r="F831" s="35" t="n"/>
      <c r="G831" s="36">
        <f>IF(OR(A831="",E831=""),"",IF(E831&gt;0,F831/E831,""))</f>
        <v/>
      </c>
    </row>
    <row r="832">
      <c r="B832" s="33" t="n"/>
      <c r="E832" s="34" t="n"/>
      <c r="F832" s="35" t="n"/>
      <c r="G832" s="36">
        <f>IF(OR(A832="",E832=""),"",IF(E832&gt;0,F832/E832,""))</f>
        <v/>
      </c>
    </row>
    <row r="833">
      <c r="B833" s="33" t="n"/>
      <c r="E833" s="34" t="n"/>
      <c r="F833" s="35" t="n"/>
      <c r="G833" s="36">
        <f>IF(OR(A833="",E833=""),"",IF(E833&gt;0,F833/E833,""))</f>
        <v/>
      </c>
    </row>
    <row r="834">
      <c r="B834" s="33" t="n"/>
      <c r="E834" s="34" t="n"/>
      <c r="F834" s="35" t="n"/>
      <c r="G834" s="36">
        <f>IF(OR(A834="",E834=""),"",IF(E834&gt;0,F834/E834,""))</f>
        <v/>
      </c>
    </row>
    <row r="835">
      <c r="B835" s="33" t="n"/>
      <c r="E835" s="34" t="n"/>
      <c r="F835" s="35" t="n"/>
      <c r="G835" s="36">
        <f>IF(OR(A835="",E835=""),"",IF(E835&gt;0,F835/E835,""))</f>
        <v/>
      </c>
    </row>
    <row r="836">
      <c r="B836" s="33" t="n"/>
      <c r="E836" s="34" t="n"/>
      <c r="F836" s="35" t="n"/>
      <c r="G836" s="36">
        <f>IF(OR(A836="",E836=""),"",IF(E836&gt;0,F836/E836,""))</f>
        <v/>
      </c>
    </row>
    <row r="837">
      <c r="B837" s="33" t="n"/>
      <c r="E837" s="34" t="n"/>
      <c r="F837" s="35" t="n"/>
      <c r="G837" s="36">
        <f>IF(OR(A837="",E837=""),"",IF(E837&gt;0,F837/E837,""))</f>
        <v/>
      </c>
    </row>
    <row r="838">
      <c r="B838" s="33" t="n"/>
      <c r="E838" s="34" t="n"/>
      <c r="F838" s="35" t="n"/>
      <c r="G838" s="36">
        <f>IF(OR(A838="",E838=""),"",IF(E838&gt;0,F838/E838,""))</f>
        <v/>
      </c>
    </row>
    <row r="839">
      <c r="B839" s="33" t="n"/>
      <c r="E839" s="34" t="n"/>
      <c r="F839" s="35" t="n"/>
      <c r="G839" s="36">
        <f>IF(OR(A839="",E839=""),"",IF(E839&gt;0,F839/E839,""))</f>
        <v/>
      </c>
    </row>
    <row r="840">
      <c r="B840" s="33" t="n"/>
      <c r="E840" s="34" t="n"/>
      <c r="F840" s="35" t="n"/>
      <c r="G840" s="36">
        <f>IF(OR(A840="",E840=""),"",IF(E840&gt;0,F840/E840,""))</f>
        <v/>
      </c>
    </row>
    <row r="841">
      <c r="B841" s="33" t="n"/>
      <c r="E841" s="34" t="n"/>
      <c r="F841" s="35" t="n"/>
      <c r="G841" s="36">
        <f>IF(OR(A841="",E841=""),"",IF(E841&gt;0,F841/E841,""))</f>
        <v/>
      </c>
    </row>
    <row r="842">
      <c r="B842" s="33" t="n"/>
      <c r="E842" s="34" t="n"/>
      <c r="F842" s="35" t="n"/>
      <c r="G842" s="36">
        <f>IF(OR(A842="",E842=""),"",IF(E842&gt;0,F842/E842,""))</f>
        <v/>
      </c>
    </row>
    <row r="843">
      <c r="B843" s="33" t="n"/>
      <c r="E843" s="34" t="n"/>
      <c r="F843" s="35" t="n"/>
      <c r="G843" s="36">
        <f>IF(OR(A843="",E843=""),"",IF(E843&gt;0,F843/E843,""))</f>
        <v/>
      </c>
    </row>
    <row r="844">
      <c r="B844" s="33" t="n"/>
      <c r="E844" s="34" t="n"/>
      <c r="F844" s="35" t="n"/>
      <c r="G844" s="36">
        <f>IF(OR(A844="",E844=""),"",IF(E844&gt;0,F844/E844,""))</f>
        <v/>
      </c>
    </row>
    <row r="845">
      <c r="B845" s="33" t="n"/>
      <c r="E845" s="34" t="n"/>
      <c r="F845" s="35" t="n"/>
      <c r="G845" s="36">
        <f>IF(OR(A845="",E845=""),"",IF(E845&gt;0,F845/E845,""))</f>
        <v/>
      </c>
    </row>
    <row r="846">
      <c r="B846" s="33" t="n"/>
      <c r="E846" s="34" t="n"/>
      <c r="F846" s="35" t="n"/>
      <c r="G846" s="36">
        <f>IF(OR(A846="",E846=""),"",IF(E846&gt;0,F846/E846,""))</f>
        <v/>
      </c>
    </row>
    <row r="847">
      <c r="B847" s="33" t="n"/>
      <c r="E847" s="34" t="n"/>
      <c r="F847" s="35" t="n"/>
      <c r="G847" s="36">
        <f>IF(OR(A847="",E847=""),"",IF(E847&gt;0,F847/E847,""))</f>
        <v/>
      </c>
    </row>
    <row r="848">
      <c r="B848" s="33" t="n"/>
      <c r="E848" s="34" t="n"/>
      <c r="F848" s="35" t="n"/>
      <c r="G848" s="36">
        <f>IF(OR(A848="",E848=""),"",IF(E848&gt;0,F848/E848,""))</f>
        <v/>
      </c>
    </row>
    <row r="849">
      <c r="B849" s="33" t="n"/>
      <c r="E849" s="34" t="n"/>
      <c r="F849" s="35" t="n"/>
      <c r="G849" s="36">
        <f>IF(OR(A849="",E849=""),"",IF(E849&gt;0,F849/E849,""))</f>
        <v/>
      </c>
    </row>
    <row r="850">
      <c r="B850" s="33" t="n"/>
      <c r="E850" s="34" t="n"/>
      <c r="F850" s="35" t="n"/>
      <c r="G850" s="36">
        <f>IF(OR(A850="",E850=""),"",IF(E850&gt;0,F850/E850,""))</f>
        <v/>
      </c>
    </row>
    <row r="851">
      <c r="B851" s="33" t="n"/>
      <c r="E851" s="34" t="n"/>
      <c r="F851" s="35" t="n"/>
      <c r="G851" s="36">
        <f>IF(OR(A851="",E851=""),"",IF(E851&gt;0,F851/E851,""))</f>
        <v/>
      </c>
    </row>
    <row r="852">
      <c r="B852" s="33" t="n"/>
      <c r="E852" s="34" t="n"/>
      <c r="F852" s="35" t="n"/>
      <c r="G852" s="36">
        <f>IF(OR(A852="",E852=""),"",IF(E852&gt;0,F852/E852,""))</f>
        <v/>
      </c>
    </row>
    <row r="853">
      <c r="B853" s="33" t="n"/>
      <c r="E853" s="34" t="n"/>
      <c r="F853" s="35" t="n"/>
      <c r="G853" s="36">
        <f>IF(OR(A853="",E853=""),"",IF(E853&gt;0,F853/E853,""))</f>
        <v/>
      </c>
    </row>
    <row r="854">
      <c r="B854" s="33" t="n"/>
      <c r="E854" s="34" t="n"/>
      <c r="F854" s="35" t="n"/>
      <c r="G854" s="36">
        <f>IF(OR(A854="",E854=""),"",IF(E854&gt;0,F854/E854,""))</f>
        <v/>
      </c>
    </row>
    <row r="855">
      <c r="B855" s="33" t="n"/>
      <c r="E855" s="34" t="n"/>
      <c r="F855" s="35" t="n"/>
      <c r="G855" s="36">
        <f>IF(OR(A855="",E855=""),"",IF(E855&gt;0,F855/E855,""))</f>
        <v/>
      </c>
    </row>
    <row r="856">
      <c r="B856" s="33" t="n"/>
      <c r="E856" s="34" t="n"/>
      <c r="F856" s="35" t="n"/>
      <c r="G856" s="36">
        <f>IF(OR(A856="",E856=""),"",IF(E856&gt;0,F856/E856,""))</f>
        <v/>
      </c>
    </row>
    <row r="857">
      <c r="B857" s="33" t="n"/>
      <c r="E857" s="34" t="n"/>
      <c r="F857" s="35" t="n"/>
      <c r="G857" s="36">
        <f>IF(OR(A857="",E857=""),"",IF(E857&gt;0,F857/E857,""))</f>
        <v/>
      </c>
    </row>
    <row r="858">
      <c r="B858" s="33" t="n"/>
      <c r="E858" s="34" t="n"/>
      <c r="F858" s="35" t="n"/>
      <c r="G858" s="36">
        <f>IF(OR(A858="",E858=""),"",IF(E858&gt;0,F858/E858,""))</f>
        <v/>
      </c>
    </row>
    <row r="859">
      <c r="B859" s="33" t="n"/>
      <c r="E859" s="34" t="n"/>
      <c r="F859" s="35" t="n"/>
      <c r="G859" s="36">
        <f>IF(OR(A859="",E859=""),"",IF(E859&gt;0,F859/E859,""))</f>
        <v/>
      </c>
    </row>
    <row r="860">
      <c r="B860" s="33" t="n"/>
      <c r="E860" s="34" t="n"/>
      <c r="F860" s="35" t="n"/>
      <c r="G860" s="36">
        <f>IF(OR(A860="",E860=""),"",IF(E860&gt;0,F860/E860,""))</f>
        <v/>
      </c>
    </row>
    <row r="861">
      <c r="B861" s="33" t="n"/>
      <c r="E861" s="34" t="n"/>
      <c r="F861" s="35" t="n"/>
      <c r="G861" s="36">
        <f>IF(OR(A861="",E861=""),"",IF(E861&gt;0,F861/E861,""))</f>
        <v/>
      </c>
    </row>
    <row r="862">
      <c r="B862" s="33" t="n"/>
      <c r="E862" s="34" t="n"/>
      <c r="F862" s="35" t="n"/>
      <c r="G862" s="36">
        <f>IF(OR(A862="",E862=""),"",IF(E862&gt;0,F862/E862,""))</f>
        <v/>
      </c>
    </row>
    <row r="863">
      <c r="B863" s="33" t="n"/>
      <c r="E863" s="34" t="n"/>
      <c r="F863" s="35" t="n"/>
      <c r="G863" s="36">
        <f>IF(OR(A863="",E863=""),"",IF(E863&gt;0,F863/E863,""))</f>
        <v/>
      </c>
    </row>
    <row r="864">
      <c r="B864" s="33" t="n"/>
      <c r="E864" s="34" t="n"/>
      <c r="F864" s="35" t="n"/>
      <c r="G864" s="36">
        <f>IF(OR(A864="",E864=""),"",IF(E864&gt;0,F864/E864,""))</f>
        <v/>
      </c>
    </row>
    <row r="865">
      <c r="B865" s="33" t="n"/>
      <c r="E865" s="34" t="n"/>
      <c r="F865" s="35" t="n"/>
      <c r="G865" s="36">
        <f>IF(OR(A865="",E865=""),"",IF(E865&gt;0,F865/E865,""))</f>
        <v/>
      </c>
    </row>
    <row r="866">
      <c r="B866" s="33" t="n"/>
      <c r="E866" s="34" t="n"/>
      <c r="F866" s="35" t="n"/>
      <c r="G866" s="36">
        <f>IF(OR(A866="",E866=""),"",IF(E866&gt;0,F866/E866,""))</f>
        <v/>
      </c>
    </row>
    <row r="867">
      <c r="B867" s="33" t="n"/>
      <c r="E867" s="34" t="n"/>
      <c r="F867" s="35" t="n"/>
      <c r="G867" s="36">
        <f>IF(OR(A867="",E867=""),"",IF(E867&gt;0,F867/E867,""))</f>
        <v/>
      </c>
    </row>
    <row r="868">
      <c r="B868" s="33" t="n"/>
      <c r="E868" s="34" t="n"/>
      <c r="F868" s="35" t="n"/>
      <c r="G868" s="36">
        <f>IF(OR(A868="",E868=""),"",IF(E868&gt;0,F868/E868,""))</f>
        <v/>
      </c>
    </row>
    <row r="869">
      <c r="B869" s="33" t="n"/>
      <c r="E869" s="34" t="n"/>
      <c r="F869" s="35" t="n"/>
      <c r="G869" s="36">
        <f>IF(OR(A869="",E869=""),"",IF(E869&gt;0,F869/E869,""))</f>
        <v/>
      </c>
    </row>
    <row r="870">
      <c r="B870" s="33" t="n"/>
      <c r="E870" s="34" t="n"/>
      <c r="F870" s="35" t="n"/>
      <c r="G870" s="36">
        <f>IF(OR(A870="",E870=""),"",IF(E870&gt;0,F870/E870,""))</f>
        <v/>
      </c>
    </row>
    <row r="871">
      <c r="B871" s="33" t="n"/>
      <c r="E871" s="34" t="n"/>
      <c r="F871" s="35" t="n"/>
      <c r="G871" s="36">
        <f>IF(OR(A871="",E871=""),"",IF(E871&gt;0,F871/E871,""))</f>
        <v/>
      </c>
    </row>
    <row r="872">
      <c r="B872" s="33" t="n"/>
      <c r="E872" s="34" t="n"/>
      <c r="F872" s="35" t="n"/>
      <c r="G872" s="36">
        <f>IF(OR(A872="",E872=""),"",IF(E872&gt;0,F872/E872,""))</f>
        <v/>
      </c>
    </row>
    <row r="873">
      <c r="B873" s="33" t="n"/>
      <c r="E873" s="34" t="n"/>
      <c r="F873" s="35" t="n"/>
      <c r="G873" s="36">
        <f>IF(OR(A873="",E873=""),"",IF(E873&gt;0,F873/E873,""))</f>
        <v/>
      </c>
    </row>
    <row r="874">
      <c r="B874" s="33" t="n"/>
      <c r="E874" s="34" t="n"/>
      <c r="F874" s="35" t="n"/>
      <c r="G874" s="36">
        <f>IF(OR(A874="",E874=""),"",IF(E874&gt;0,F874/E874,""))</f>
        <v/>
      </c>
    </row>
    <row r="875">
      <c r="B875" s="33" t="n"/>
      <c r="E875" s="34" t="n"/>
      <c r="F875" s="35" t="n"/>
      <c r="G875" s="36">
        <f>IF(OR(A875="",E875=""),"",IF(E875&gt;0,F875/E875,""))</f>
        <v/>
      </c>
    </row>
    <row r="876">
      <c r="B876" s="33" t="n"/>
      <c r="E876" s="34" t="n"/>
      <c r="F876" s="35" t="n"/>
      <c r="G876" s="36">
        <f>IF(OR(A876="",E876=""),"",IF(E876&gt;0,F876/E876,""))</f>
        <v/>
      </c>
    </row>
    <row r="877">
      <c r="B877" s="33" t="n"/>
      <c r="E877" s="34" t="n"/>
      <c r="F877" s="35" t="n"/>
      <c r="G877" s="36">
        <f>IF(OR(A877="",E877=""),"",IF(E877&gt;0,F877/E877,""))</f>
        <v/>
      </c>
    </row>
    <row r="878">
      <c r="B878" s="33" t="n"/>
      <c r="E878" s="34" t="n"/>
      <c r="F878" s="35" t="n"/>
      <c r="G878" s="36">
        <f>IF(OR(A878="",E878=""),"",IF(E878&gt;0,F878/E878,""))</f>
        <v/>
      </c>
    </row>
    <row r="879">
      <c r="B879" s="33" t="n"/>
      <c r="E879" s="34" t="n"/>
      <c r="F879" s="35" t="n"/>
      <c r="G879" s="36">
        <f>IF(OR(A879="",E879=""),"",IF(E879&gt;0,F879/E879,""))</f>
        <v/>
      </c>
    </row>
    <row r="880">
      <c r="B880" s="33" t="n"/>
      <c r="E880" s="34" t="n"/>
      <c r="F880" s="35" t="n"/>
      <c r="G880" s="36">
        <f>IF(OR(A880="",E880=""),"",IF(E880&gt;0,F880/E880,""))</f>
        <v/>
      </c>
    </row>
    <row r="881">
      <c r="B881" s="33" t="n"/>
      <c r="E881" s="34" t="n"/>
      <c r="F881" s="35" t="n"/>
      <c r="G881" s="36">
        <f>IF(OR(A881="",E881=""),"",IF(E881&gt;0,F881/E881,""))</f>
        <v/>
      </c>
    </row>
    <row r="882">
      <c r="B882" s="33" t="n"/>
      <c r="E882" s="34" t="n"/>
      <c r="F882" s="35" t="n"/>
      <c r="G882" s="36">
        <f>IF(OR(A882="",E882=""),"",IF(E882&gt;0,F882/E882,""))</f>
        <v/>
      </c>
    </row>
    <row r="883">
      <c r="B883" s="33" t="n"/>
      <c r="E883" s="34" t="n"/>
      <c r="F883" s="35" t="n"/>
      <c r="G883" s="36">
        <f>IF(OR(A883="",E883=""),"",IF(E883&gt;0,F883/E883,""))</f>
        <v/>
      </c>
    </row>
    <row r="884">
      <c r="B884" s="33" t="n"/>
      <c r="E884" s="34" t="n"/>
      <c r="F884" s="35" t="n"/>
      <c r="G884" s="36">
        <f>IF(OR(A884="",E884=""),"",IF(E884&gt;0,F884/E884,""))</f>
        <v/>
      </c>
    </row>
    <row r="885">
      <c r="B885" s="33" t="n"/>
      <c r="E885" s="34" t="n"/>
      <c r="F885" s="35" t="n"/>
      <c r="G885" s="36">
        <f>IF(OR(A885="",E885=""),"",IF(E885&gt;0,F885/E885,""))</f>
        <v/>
      </c>
    </row>
    <row r="886">
      <c r="B886" s="33" t="n"/>
      <c r="E886" s="34" t="n"/>
      <c r="F886" s="35" t="n"/>
      <c r="G886" s="36">
        <f>IF(OR(A886="",E886=""),"",IF(E886&gt;0,F886/E886,""))</f>
        <v/>
      </c>
    </row>
    <row r="887">
      <c r="B887" s="33" t="n"/>
      <c r="E887" s="34" t="n"/>
      <c r="F887" s="35" t="n"/>
      <c r="G887" s="36">
        <f>IF(OR(A887="",E887=""),"",IF(E887&gt;0,F887/E887,""))</f>
        <v/>
      </c>
    </row>
    <row r="888">
      <c r="B888" s="33" t="n"/>
      <c r="E888" s="34" t="n"/>
      <c r="F888" s="35" t="n"/>
      <c r="G888" s="36">
        <f>IF(OR(A888="",E888=""),"",IF(E888&gt;0,F888/E888,""))</f>
        <v/>
      </c>
    </row>
    <row r="889">
      <c r="B889" s="33" t="n"/>
      <c r="E889" s="34" t="n"/>
      <c r="F889" s="35" t="n"/>
      <c r="G889" s="36">
        <f>IF(OR(A889="",E889=""),"",IF(E889&gt;0,F889/E889,""))</f>
        <v/>
      </c>
    </row>
    <row r="890">
      <c r="B890" s="33" t="n"/>
      <c r="E890" s="34" t="n"/>
      <c r="F890" s="35" t="n"/>
      <c r="G890" s="36">
        <f>IF(OR(A890="",E890=""),"",IF(E890&gt;0,F890/E890,""))</f>
        <v/>
      </c>
    </row>
    <row r="891">
      <c r="B891" s="33" t="n"/>
      <c r="E891" s="34" t="n"/>
      <c r="F891" s="35" t="n"/>
      <c r="G891" s="36">
        <f>IF(OR(A891="",E891=""),"",IF(E891&gt;0,F891/E891,""))</f>
        <v/>
      </c>
    </row>
    <row r="892">
      <c r="B892" s="33" t="n"/>
      <c r="E892" s="34" t="n"/>
      <c r="F892" s="35" t="n"/>
      <c r="G892" s="36">
        <f>IF(OR(A892="",E892=""),"",IF(E892&gt;0,F892/E892,""))</f>
        <v/>
      </c>
    </row>
    <row r="893">
      <c r="B893" s="33" t="n"/>
      <c r="E893" s="34" t="n"/>
      <c r="F893" s="35" t="n"/>
      <c r="G893" s="36">
        <f>IF(OR(A893="",E893=""),"",IF(E893&gt;0,F893/E893,""))</f>
        <v/>
      </c>
    </row>
    <row r="894">
      <c r="B894" s="33" t="n"/>
      <c r="E894" s="34" t="n"/>
      <c r="F894" s="35" t="n"/>
      <c r="G894" s="36">
        <f>IF(OR(A894="",E894=""),"",IF(E894&gt;0,F894/E894,""))</f>
        <v/>
      </c>
    </row>
    <row r="895">
      <c r="B895" s="33" t="n"/>
      <c r="E895" s="34" t="n"/>
      <c r="F895" s="35" t="n"/>
      <c r="G895" s="36">
        <f>IF(OR(A895="",E895=""),"",IF(E895&gt;0,F895/E895,""))</f>
        <v/>
      </c>
    </row>
    <row r="896">
      <c r="B896" s="33" t="n"/>
      <c r="E896" s="34" t="n"/>
      <c r="F896" s="35" t="n"/>
      <c r="G896" s="36">
        <f>IF(OR(A896="",E896=""),"",IF(E896&gt;0,F896/E896,""))</f>
        <v/>
      </c>
    </row>
    <row r="897">
      <c r="B897" s="33" t="n"/>
      <c r="E897" s="34" t="n"/>
      <c r="F897" s="35" t="n"/>
      <c r="G897" s="36">
        <f>IF(OR(A897="",E897=""),"",IF(E897&gt;0,F897/E897,""))</f>
        <v/>
      </c>
    </row>
    <row r="898">
      <c r="B898" s="33" t="n"/>
      <c r="E898" s="34" t="n"/>
      <c r="F898" s="35" t="n"/>
      <c r="G898" s="36">
        <f>IF(OR(A898="",E898=""),"",IF(E898&gt;0,F898/E898,""))</f>
        <v/>
      </c>
    </row>
    <row r="899">
      <c r="B899" s="33" t="n"/>
      <c r="E899" s="34" t="n"/>
      <c r="F899" s="35" t="n"/>
      <c r="G899" s="36">
        <f>IF(OR(A899="",E899=""),"",IF(E899&gt;0,F899/E899,""))</f>
        <v/>
      </c>
    </row>
    <row r="900">
      <c r="B900" s="33" t="n"/>
      <c r="E900" s="34" t="n"/>
      <c r="F900" s="35" t="n"/>
      <c r="G900" s="36">
        <f>IF(OR(A900="",E900=""),"",IF(E900&gt;0,F900/E900,""))</f>
        <v/>
      </c>
    </row>
    <row r="901">
      <c r="B901" s="33" t="n"/>
      <c r="E901" s="34" t="n"/>
      <c r="F901" s="35" t="n"/>
      <c r="G901" s="36">
        <f>IF(OR(A901="",E901=""),"",IF(E901&gt;0,F901/E901,""))</f>
        <v/>
      </c>
    </row>
    <row r="902">
      <c r="B902" s="33" t="n"/>
      <c r="E902" s="34" t="n"/>
      <c r="F902" s="35" t="n"/>
      <c r="G902" s="36">
        <f>IF(OR(A902="",E902=""),"",IF(E902&gt;0,F902/E902,""))</f>
        <v/>
      </c>
    </row>
    <row r="903">
      <c r="B903" s="33" t="n"/>
      <c r="E903" s="34" t="n"/>
      <c r="F903" s="35" t="n"/>
      <c r="G903" s="36">
        <f>IF(OR(A903="",E903=""),"",IF(E903&gt;0,F903/E903,""))</f>
        <v/>
      </c>
    </row>
    <row r="904">
      <c r="B904" s="33" t="n"/>
      <c r="E904" s="34" t="n"/>
      <c r="F904" s="35" t="n"/>
      <c r="G904" s="36">
        <f>IF(OR(A904="",E904=""),"",IF(E904&gt;0,F904/E904,""))</f>
        <v/>
      </c>
    </row>
    <row r="905">
      <c r="B905" s="33" t="n"/>
      <c r="E905" s="34" t="n"/>
      <c r="F905" s="35" t="n"/>
      <c r="G905" s="36">
        <f>IF(OR(A905="",E905=""),"",IF(E905&gt;0,F905/E905,""))</f>
        <v/>
      </c>
    </row>
    <row r="906">
      <c r="B906" s="33" t="n"/>
      <c r="E906" s="34" t="n"/>
      <c r="F906" s="35" t="n"/>
      <c r="G906" s="36">
        <f>IF(OR(A906="",E906=""),"",IF(E906&gt;0,F906/E906,""))</f>
        <v/>
      </c>
    </row>
    <row r="907">
      <c r="B907" s="33" t="n"/>
      <c r="E907" s="34" t="n"/>
      <c r="F907" s="35" t="n"/>
      <c r="G907" s="36">
        <f>IF(OR(A907="",E907=""),"",IF(E907&gt;0,F907/E907,""))</f>
        <v/>
      </c>
    </row>
    <row r="908">
      <c r="B908" s="33" t="n"/>
      <c r="E908" s="34" t="n"/>
      <c r="F908" s="35" t="n"/>
      <c r="G908" s="36">
        <f>IF(OR(A908="",E908=""),"",IF(E908&gt;0,F908/E908,""))</f>
        <v/>
      </c>
    </row>
    <row r="909">
      <c r="B909" s="33" t="n"/>
      <c r="E909" s="34" t="n"/>
      <c r="F909" s="35" t="n"/>
      <c r="G909" s="36">
        <f>IF(OR(A909="",E909=""),"",IF(E909&gt;0,F909/E909,""))</f>
        <v/>
      </c>
    </row>
    <row r="910">
      <c r="B910" s="33" t="n"/>
      <c r="E910" s="34" t="n"/>
      <c r="F910" s="35" t="n"/>
      <c r="G910" s="36">
        <f>IF(OR(A910="",E910=""),"",IF(E910&gt;0,F910/E910,""))</f>
        <v/>
      </c>
    </row>
    <row r="911">
      <c r="B911" s="33" t="n"/>
      <c r="E911" s="34" t="n"/>
      <c r="F911" s="35" t="n"/>
      <c r="G911" s="36">
        <f>IF(OR(A911="",E911=""),"",IF(E911&gt;0,F911/E911,""))</f>
        <v/>
      </c>
    </row>
    <row r="912">
      <c r="B912" s="33" t="n"/>
      <c r="E912" s="34" t="n"/>
      <c r="F912" s="35" t="n"/>
      <c r="G912" s="36">
        <f>IF(OR(A912="",E912=""),"",IF(E912&gt;0,F912/E912,""))</f>
        <v/>
      </c>
    </row>
    <row r="913">
      <c r="B913" s="33" t="n"/>
      <c r="E913" s="34" t="n"/>
      <c r="F913" s="35" t="n"/>
      <c r="G913" s="36">
        <f>IF(OR(A913="",E913=""),"",IF(E913&gt;0,F913/E913,""))</f>
        <v/>
      </c>
    </row>
    <row r="914">
      <c r="B914" s="33" t="n"/>
      <c r="E914" s="34" t="n"/>
      <c r="F914" s="35" t="n"/>
      <c r="G914" s="36">
        <f>IF(OR(A914="",E914=""),"",IF(E914&gt;0,F914/E914,""))</f>
        <v/>
      </c>
    </row>
    <row r="915">
      <c r="B915" s="33" t="n"/>
      <c r="E915" s="34" t="n"/>
      <c r="F915" s="35" t="n"/>
      <c r="G915" s="36">
        <f>IF(OR(A915="",E915=""),"",IF(E915&gt;0,F915/E915,""))</f>
        <v/>
      </c>
    </row>
    <row r="916">
      <c r="B916" s="33" t="n"/>
      <c r="E916" s="34" t="n"/>
      <c r="F916" s="35" t="n"/>
      <c r="G916" s="36">
        <f>IF(OR(A916="",E916=""),"",IF(E916&gt;0,F916/E916,""))</f>
        <v/>
      </c>
    </row>
    <row r="917">
      <c r="B917" s="33" t="n"/>
      <c r="E917" s="34" t="n"/>
      <c r="F917" s="35" t="n"/>
      <c r="G917" s="36">
        <f>IF(OR(A917="",E917=""),"",IF(E917&gt;0,F917/E917,""))</f>
        <v/>
      </c>
    </row>
    <row r="918">
      <c r="B918" s="33" t="n"/>
      <c r="E918" s="34" t="n"/>
      <c r="F918" s="35" t="n"/>
      <c r="G918" s="36">
        <f>IF(OR(A918="",E918=""),"",IF(E918&gt;0,F918/E918,""))</f>
        <v/>
      </c>
    </row>
    <row r="919">
      <c r="B919" s="33" t="n"/>
      <c r="E919" s="34" t="n"/>
      <c r="F919" s="35" t="n"/>
      <c r="G919" s="36">
        <f>IF(OR(A919="",E919=""),"",IF(E919&gt;0,F919/E919,""))</f>
        <v/>
      </c>
    </row>
    <row r="920">
      <c r="B920" s="33" t="n"/>
      <c r="E920" s="34" t="n"/>
      <c r="F920" s="35" t="n"/>
      <c r="G920" s="36">
        <f>IF(OR(A920="",E920=""),"",IF(E920&gt;0,F920/E920,""))</f>
        <v/>
      </c>
    </row>
    <row r="921">
      <c r="B921" s="33" t="n"/>
      <c r="E921" s="34" t="n"/>
      <c r="F921" s="35" t="n"/>
      <c r="G921" s="36">
        <f>IF(OR(A921="",E921=""),"",IF(E921&gt;0,F921/E921,""))</f>
        <v/>
      </c>
    </row>
    <row r="922">
      <c r="B922" s="33" t="n"/>
      <c r="E922" s="34" t="n"/>
      <c r="F922" s="35" t="n"/>
      <c r="G922" s="36">
        <f>IF(OR(A922="",E922=""),"",IF(E922&gt;0,F922/E922,""))</f>
        <v/>
      </c>
    </row>
    <row r="923">
      <c r="B923" s="33" t="n"/>
      <c r="E923" s="34" t="n"/>
      <c r="F923" s="35" t="n"/>
      <c r="G923" s="36">
        <f>IF(OR(A923="",E923=""),"",IF(E923&gt;0,F923/E923,""))</f>
        <v/>
      </c>
    </row>
    <row r="924">
      <c r="B924" s="33" t="n"/>
      <c r="E924" s="34" t="n"/>
      <c r="F924" s="35" t="n"/>
      <c r="G924" s="36">
        <f>IF(OR(A924="",E924=""),"",IF(E924&gt;0,F924/E924,""))</f>
        <v/>
      </c>
    </row>
    <row r="925">
      <c r="B925" s="33" t="n"/>
      <c r="E925" s="34" t="n"/>
      <c r="F925" s="35" t="n"/>
      <c r="G925" s="36">
        <f>IF(OR(A925="",E925=""),"",IF(E925&gt;0,F925/E925,""))</f>
        <v/>
      </c>
    </row>
    <row r="926">
      <c r="B926" s="33" t="n"/>
      <c r="E926" s="34" t="n"/>
      <c r="F926" s="35" t="n"/>
      <c r="G926" s="36">
        <f>IF(OR(A926="",E926=""),"",IF(E926&gt;0,F926/E926,""))</f>
        <v/>
      </c>
    </row>
    <row r="927">
      <c r="B927" s="33" t="n"/>
      <c r="E927" s="34" t="n"/>
      <c r="F927" s="35" t="n"/>
      <c r="G927" s="36">
        <f>IF(OR(A927="",E927=""),"",IF(E927&gt;0,F927/E927,""))</f>
        <v/>
      </c>
    </row>
    <row r="928">
      <c r="B928" s="33" t="n"/>
      <c r="E928" s="34" t="n"/>
      <c r="F928" s="35" t="n"/>
      <c r="G928" s="36">
        <f>IF(OR(A928="",E928=""),"",IF(E928&gt;0,F928/E928,""))</f>
        <v/>
      </c>
    </row>
    <row r="929">
      <c r="B929" s="33" t="n"/>
      <c r="E929" s="34" t="n"/>
      <c r="F929" s="35" t="n"/>
      <c r="G929" s="36">
        <f>IF(OR(A929="",E929=""),"",IF(E929&gt;0,F929/E929,""))</f>
        <v/>
      </c>
    </row>
    <row r="930">
      <c r="B930" s="33" t="n"/>
      <c r="E930" s="34" t="n"/>
      <c r="F930" s="35" t="n"/>
      <c r="G930" s="36">
        <f>IF(OR(A930="",E930=""),"",IF(E930&gt;0,F930/E930,""))</f>
        <v/>
      </c>
    </row>
    <row r="931">
      <c r="B931" s="33" t="n"/>
      <c r="E931" s="34" t="n"/>
      <c r="F931" s="35" t="n"/>
      <c r="G931" s="36">
        <f>IF(OR(A931="",E931=""),"",IF(E931&gt;0,F931/E931,""))</f>
        <v/>
      </c>
    </row>
    <row r="932">
      <c r="B932" s="33" t="n"/>
      <c r="E932" s="34" t="n"/>
      <c r="F932" s="35" t="n"/>
      <c r="G932" s="36">
        <f>IF(OR(A932="",E932=""),"",IF(E932&gt;0,F932/E932,""))</f>
        <v/>
      </c>
    </row>
    <row r="933">
      <c r="B933" s="33" t="n"/>
      <c r="E933" s="34" t="n"/>
      <c r="F933" s="35" t="n"/>
      <c r="G933" s="36">
        <f>IF(OR(A933="",E933=""),"",IF(E933&gt;0,F933/E933,""))</f>
        <v/>
      </c>
    </row>
    <row r="934">
      <c r="B934" s="33" t="n"/>
      <c r="E934" s="34" t="n"/>
      <c r="F934" s="35" t="n"/>
      <c r="G934" s="36">
        <f>IF(OR(A934="",E934=""),"",IF(E934&gt;0,F934/E934,""))</f>
        <v/>
      </c>
    </row>
    <row r="935">
      <c r="B935" s="33" t="n"/>
      <c r="E935" s="34" t="n"/>
      <c r="F935" s="35" t="n"/>
      <c r="G935" s="36">
        <f>IF(OR(A935="",E935=""),"",IF(E935&gt;0,F935/E935,""))</f>
        <v/>
      </c>
    </row>
    <row r="936">
      <c r="B936" s="33" t="n"/>
      <c r="E936" s="34" t="n"/>
      <c r="F936" s="35" t="n"/>
      <c r="G936" s="36">
        <f>IF(OR(A936="",E936=""),"",IF(E936&gt;0,F936/E936,""))</f>
        <v/>
      </c>
    </row>
    <row r="937">
      <c r="B937" s="33" t="n"/>
      <c r="E937" s="34" t="n"/>
      <c r="F937" s="35" t="n"/>
      <c r="G937" s="36">
        <f>IF(OR(A937="",E937=""),"",IF(E937&gt;0,F937/E937,""))</f>
        <v/>
      </c>
    </row>
    <row r="938">
      <c r="B938" s="33" t="n"/>
      <c r="E938" s="34" t="n"/>
      <c r="F938" s="35" t="n"/>
      <c r="G938" s="36">
        <f>IF(OR(A938="",E938=""),"",IF(E938&gt;0,F938/E938,""))</f>
        <v/>
      </c>
    </row>
    <row r="939">
      <c r="B939" s="33" t="n"/>
      <c r="E939" s="34" t="n"/>
      <c r="F939" s="35" t="n"/>
      <c r="G939" s="36">
        <f>IF(OR(A939="",E939=""),"",IF(E939&gt;0,F939/E939,""))</f>
        <v/>
      </c>
    </row>
    <row r="940">
      <c r="B940" s="33" t="n"/>
      <c r="E940" s="34" t="n"/>
      <c r="F940" s="35" t="n"/>
      <c r="G940" s="36">
        <f>IF(OR(A940="",E940=""),"",IF(E940&gt;0,F940/E940,""))</f>
        <v/>
      </c>
    </row>
    <row r="941">
      <c r="B941" s="33" t="n"/>
      <c r="E941" s="34" t="n"/>
      <c r="F941" s="35" t="n"/>
      <c r="G941" s="36">
        <f>IF(OR(A941="",E941=""),"",IF(E941&gt;0,F941/E941,""))</f>
        <v/>
      </c>
    </row>
    <row r="942">
      <c r="B942" s="33" t="n"/>
      <c r="E942" s="34" t="n"/>
      <c r="F942" s="35" t="n"/>
      <c r="G942" s="36">
        <f>IF(OR(A942="",E942=""),"",IF(E942&gt;0,F942/E942,""))</f>
        <v/>
      </c>
    </row>
    <row r="943">
      <c r="B943" s="33" t="n"/>
      <c r="E943" s="34" t="n"/>
      <c r="F943" s="35" t="n"/>
      <c r="G943" s="36">
        <f>IF(OR(A943="",E943=""),"",IF(E943&gt;0,F943/E943,""))</f>
        <v/>
      </c>
    </row>
    <row r="944">
      <c r="B944" s="33" t="n"/>
      <c r="E944" s="34" t="n"/>
      <c r="F944" s="35" t="n"/>
      <c r="G944" s="36">
        <f>IF(OR(A944="",E944=""),"",IF(E944&gt;0,F944/E944,""))</f>
        <v/>
      </c>
    </row>
    <row r="945">
      <c r="B945" s="33" t="n"/>
      <c r="E945" s="34" t="n"/>
      <c r="F945" s="35" t="n"/>
      <c r="G945" s="36">
        <f>IF(OR(A945="",E945=""),"",IF(E945&gt;0,F945/E945,""))</f>
        <v/>
      </c>
    </row>
    <row r="946">
      <c r="B946" s="33" t="n"/>
      <c r="E946" s="34" t="n"/>
      <c r="F946" s="35" t="n"/>
      <c r="G946" s="36">
        <f>IF(OR(A946="",E946=""),"",IF(E946&gt;0,F946/E946,""))</f>
        <v/>
      </c>
    </row>
    <row r="947">
      <c r="B947" s="33" t="n"/>
      <c r="E947" s="34" t="n"/>
      <c r="F947" s="35" t="n"/>
      <c r="G947" s="36">
        <f>IF(OR(A947="",E947=""),"",IF(E947&gt;0,F947/E947,""))</f>
        <v/>
      </c>
    </row>
    <row r="948">
      <c r="B948" s="33" t="n"/>
      <c r="E948" s="34" t="n"/>
      <c r="F948" s="35" t="n"/>
      <c r="G948" s="36">
        <f>IF(OR(A948="",E948=""),"",IF(E948&gt;0,F948/E948,""))</f>
        <v/>
      </c>
    </row>
    <row r="949">
      <c r="B949" s="33" t="n"/>
      <c r="E949" s="34" t="n"/>
      <c r="F949" s="35" t="n"/>
      <c r="G949" s="36">
        <f>IF(OR(A949="",E949=""),"",IF(E949&gt;0,F949/E949,""))</f>
        <v/>
      </c>
    </row>
    <row r="950">
      <c r="B950" s="33" t="n"/>
      <c r="E950" s="34" t="n"/>
      <c r="F950" s="35" t="n"/>
      <c r="G950" s="36">
        <f>IF(OR(A950="",E950=""),"",IF(E950&gt;0,F950/E950,""))</f>
        <v/>
      </c>
    </row>
    <row r="951">
      <c r="B951" s="33" t="n"/>
      <c r="E951" s="34" t="n"/>
      <c r="F951" s="35" t="n"/>
      <c r="G951" s="36">
        <f>IF(OR(A951="",E951=""),"",IF(E951&gt;0,F951/E951,""))</f>
        <v/>
      </c>
    </row>
    <row r="952">
      <c r="B952" s="33" t="n"/>
      <c r="E952" s="34" t="n"/>
      <c r="F952" s="35" t="n"/>
      <c r="G952" s="36">
        <f>IF(OR(A952="",E952=""),"",IF(E952&gt;0,F952/E952,""))</f>
        <v/>
      </c>
    </row>
    <row r="953">
      <c r="B953" s="33" t="n"/>
      <c r="E953" s="34" t="n"/>
      <c r="F953" s="35" t="n"/>
      <c r="G953" s="36">
        <f>IF(OR(A953="",E953=""),"",IF(E953&gt;0,F953/E953,""))</f>
        <v/>
      </c>
    </row>
    <row r="954">
      <c r="B954" s="33" t="n"/>
      <c r="E954" s="34" t="n"/>
      <c r="F954" s="35" t="n"/>
      <c r="G954" s="36">
        <f>IF(OR(A954="",E954=""),"",IF(E954&gt;0,F954/E954,""))</f>
        <v/>
      </c>
    </row>
    <row r="955">
      <c r="B955" s="33" t="n"/>
      <c r="E955" s="34" t="n"/>
      <c r="F955" s="35" t="n"/>
      <c r="G955" s="36">
        <f>IF(OR(A955="",E955=""),"",IF(E955&gt;0,F955/E955,""))</f>
        <v/>
      </c>
    </row>
    <row r="956">
      <c r="B956" s="33" t="n"/>
      <c r="E956" s="34" t="n"/>
      <c r="F956" s="35" t="n"/>
      <c r="G956" s="36">
        <f>IF(OR(A956="",E956=""),"",IF(E956&gt;0,F956/E956,""))</f>
        <v/>
      </c>
    </row>
    <row r="957">
      <c r="B957" s="33" t="n"/>
      <c r="E957" s="34" t="n"/>
      <c r="F957" s="35" t="n"/>
      <c r="G957" s="36">
        <f>IF(OR(A957="",E957=""),"",IF(E957&gt;0,F957/E957,""))</f>
        <v/>
      </c>
    </row>
    <row r="958">
      <c r="B958" s="33" t="n"/>
      <c r="E958" s="34" t="n"/>
      <c r="F958" s="35" t="n"/>
      <c r="G958" s="36">
        <f>IF(OR(A958="",E958=""),"",IF(E958&gt;0,F958/E958,""))</f>
        <v/>
      </c>
    </row>
    <row r="959">
      <c r="B959" s="33" t="n"/>
      <c r="E959" s="34" t="n"/>
      <c r="F959" s="35" t="n"/>
      <c r="G959" s="36">
        <f>IF(OR(A959="",E959=""),"",IF(E959&gt;0,F959/E959,""))</f>
        <v/>
      </c>
    </row>
    <row r="960">
      <c r="B960" s="33" t="n"/>
      <c r="E960" s="34" t="n"/>
      <c r="F960" s="35" t="n"/>
      <c r="G960" s="36">
        <f>IF(OR(A960="",E960=""),"",IF(E960&gt;0,F960/E960,""))</f>
        <v/>
      </c>
    </row>
    <row r="961">
      <c r="B961" s="33" t="n"/>
      <c r="E961" s="34" t="n"/>
      <c r="F961" s="35" t="n"/>
      <c r="G961" s="36">
        <f>IF(OR(A961="",E961=""),"",IF(E961&gt;0,F961/E961,""))</f>
        <v/>
      </c>
    </row>
    <row r="962">
      <c r="B962" s="33" t="n"/>
      <c r="E962" s="34" t="n"/>
      <c r="F962" s="35" t="n"/>
      <c r="G962" s="36">
        <f>IF(OR(A962="",E962=""),"",IF(E962&gt;0,F962/E962,""))</f>
        <v/>
      </c>
    </row>
    <row r="963">
      <c r="B963" s="33" t="n"/>
      <c r="E963" s="34" t="n"/>
      <c r="F963" s="35" t="n"/>
      <c r="G963" s="36">
        <f>IF(OR(A963="",E963=""),"",IF(E963&gt;0,F963/E963,""))</f>
        <v/>
      </c>
    </row>
    <row r="964">
      <c r="B964" s="33" t="n"/>
      <c r="E964" s="34" t="n"/>
      <c r="F964" s="35" t="n"/>
      <c r="G964" s="36">
        <f>IF(OR(A964="",E964=""),"",IF(E964&gt;0,F964/E964,""))</f>
        <v/>
      </c>
    </row>
    <row r="965">
      <c r="B965" s="33" t="n"/>
      <c r="E965" s="34" t="n"/>
      <c r="F965" s="35" t="n"/>
      <c r="G965" s="36">
        <f>IF(OR(A965="",E965=""),"",IF(E965&gt;0,F965/E965,""))</f>
        <v/>
      </c>
    </row>
    <row r="966">
      <c r="B966" s="33" t="n"/>
      <c r="E966" s="34" t="n"/>
      <c r="F966" s="35" t="n"/>
      <c r="G966" s="36">
        <f>IF(OR(A966="",E966=""),"",IF(E966&gt;0,F966/E966,""))</f>
        <v/>
      </c>
    </row>
    <row r="967">
      <c r="B967" s="33" t="n"/>
      <c r="E967" s="34" t="n"/>
      <c r="F967" s="35" t="n"/>
      <c r="G967" s="36">
        <f>IF(OR(A967="",E967=""),"",IF(E967&gt;0,F967/E967,""))</f>
        <v/>
      </c>
    </row>
    <row r="968">
      <c r="B968" s="33" t="n"/>
      <c r="E968" s="34" t="n"/>
      <c r="F968" s="35" t="n"/>
      <c r="G968" s="36">
        <f>IF(OR(A968="",E968=""),"",IF(E968&gt;0,F968/E968,""))</f>
        <v/>
      </c>
    </row>
    <row r="969">
      <c r="B969" s="33" t="n"/>
      <c r="E969" s="34" t="n"/>
      <c r="F969" s="35" t="n"/>
      <c r="G969" s="36">
        <f>IF(OR(A969="",E969=""),"",IF(E969&gt;0,F969/E969,""))</f>
        <v/>
      </c>
    </row>
    <row r="970">
      <c r="B970" s="33" t="n"/>
      <c r="E970" s="34" t="n"/>
      <c r="F970" s="35" t="n"/>
      <c r="G970" s="36">
        <f>IF(OR(A970="",E970=""),"",IF(E970&gt;0,F970/E970,""))</f>
        <v/>
      </c>
    </row>
    <row r="971">
      <c r="B971" s="33" t="n"/>
      <c r="E971" s="34" t="n"/>
      <c r="F971" s="35" t="n"/>
      <c r="G971" s="36">
        <f>IF(OR(A971="",E971=""),"",IF(E971&gt;0,F971/E971,""))</f>
        <v/>
      </c>
    </row>
    <row r="972">
      <c r="B972" s="33" t="n"/>
      <c r="E972" s="34" t="n"/>
      <c r="F972" s="35" t="n"/>
      <c r="G972" s="36">
        <f>IF(OR(A972="",E972=""),"",IF(E972&gt;0,F972/E972,""))</f>
        <v/>
      </c>
    </row>
    <row r="973">
      <c r="B973" s="33" t="n"/>
      <c r="E973" s="34" t="n"/>
      <c r="F973" s="35" t="n"/>
      <c r="G973" s="36">
        <f>IF(OR(A973="",E973=""),"",IF(E973&gt;0,F973/E973,""))</f>
        <v/>
      </c>
    </row>
    <row r="974">
      <c r="B974" s="33" t="n"/>
      <c r="E974" s="34" t="n"/>
      <c r="F974" s="35" t="n"/>
      <c r="G974" s="36">
        <f>IF(OR(A974="",E974=""),"",IF(E974&gt;0,F974/E974,""))</f>
        <v/>
      </c>
    </row>
    <row r="975">
      <c r="B975" s="33" t="n"/>
      <c r="E975" s="34" t="n"/>
      <c r="F975" s="35" t="n"/>
      <c r="G975" s="36">
        <f>IF(OR(A975="",E975=""),"",IF(E975&gt;0,F975/E975,""))</f>
        <v/>
      </c>
    </row>
    <row r="976">
      <c r="B976" s="33" t="n"/>
      <c r="E976" s="34" t="n"/>
      <c r="F976" s="35" t="n"/>
      <c r="G976" s="36">
        <f>IF(OR(A976="",E976=""),"",IF(E976&gt;0,F976/E976,""))</f>
        <v/>
      </c>
    </row>
    <row r="977">
      <c r="B977" s="33" t="n"/>
      <c r="E977" s="34" t="n"/>
      <c r="F977" s="35" t="n"/>
      <c r="G977" s="36">
        <f>IF(OR(A977="",E977=""),"",IF(E977&gt;0,F977/E977,""))</f>
        <v/>
      </c>
    </row>
    <row r="978">
      <c r="B978" s="33" t="n"/>
      <c r="E978" s="34" t="n"/>
      <c r="F978" s="35" t="n"/>
      <c r="G978" s="36">
        <f>IF(OR(A978="",E978=""),"",IF(E978&gt;0,F978/E978,""))</f>
        <v/>
      </c>
    </row>
    <row r="979">
      <c r="B979" s="33" t="n"/>
      <c r="E979" s="34" t="n"/>
      <c r="F979" s="35" t="n"/>
      <c r="G979" s="36">
        <f>IF(OR(A979="",E979=""),"",IF(E979&gt;0,F979/E979,""))</f>
        <v/>
      </c>
    </row>
    <row r="980">
      <c r="B980" s="33" t="n"/>
      <c r="E980" s="34" t="n"/>
      <c r="F980" s="35" t="n"/>
      <c r="G980" s="36">
        <f>IF(OR(A980="",E980=""),"",IF(E980&gt;0,F980/E980,""))</f>
        <v/>
      </c>
    </row>
    <row r="981">
      <c r="B981" s="33" t="n"/>
      <c r="E981" s="34" t="n"/>
      <c r="F981" s="35" t="n"/>
      <c r="G981" s="36">
        <f>IF(OR(A981="",E981=""),"",IF(E981&gt;0,F981/E981,""))</f>
        <v/>
      </c>
    </row>
    <row r="982">
      <c r="B982" s="33" t="n"/>
      <c r="E982" s="34" t="n"/>
      <c r="F982" s="35" t="n"/>
      <c r="G982" s="36">
        <f>IF(OR(A982="",E982=""),"",IF(E982&gt;0,F982/E982,""))</f>
        <v/>
      </c>
    </row>
    <row r="983">
      <c r="B983" s="33" t="n"/>
      <c r="E983" s="34" t="n"/>
      <c r="F983" s="35" t="n"/>
      <c r="G983" s="36">
        <f>IF(OR(A983="",E983=""),"",IF(E983&gt;0,F983/E983,""))</f>
        <v/>
      </c>
    </row>
    <row r="984">
      <c r="B984" s="33" t="n"/>
      <c r="E984" s="34" t="n"/>
      <c r="F984" s="35" t="n"/>
      <c r="G984" s="36">
        <f>IF(OR(A984="",E984=""),"",IF(E984&gt;0,F984/E984,""))</f>
        <v/>
      </c>
    </row>
    <row r="985">
      <c r="B985" s="33" t="n"/>
      <c r="E985" s="34" t="n"/>
      <c r="F985" s="35" t="n"/>
      <c r="G985" s="36">
        <f>IF(OR(A985="",E985=""),"",IF(E985&gt;0,F985/E985,""))</f>
        <v/>
      </c>
    </row>
    <row r="986">
      <c r="B986" s="33" t="n"/>
      <c r="E986" s="34" t="n"/>
      <c r="F986" s="35" t="n"/>
      <c r="G986" s="36">
        <f>IF(OR(A986="",E986=""),"",IF(E986&gt;0,F986/E986,""))</f>
        <v/>
      </c>
    </row>
    <row r="987">
      <c r="B987" s="33" t="n"/>
      <c r="E987" s="34" t="n"/>
      <c r="F987" s="35" t="n"/>
      <c r="G987" s="36">
        <f>IF(OR(A987="",E987=""),"",IF(E987&gt;0,F987/E987,""))</f>
        <v/>
      </c>
    </row>
    <row r="988">
      <c r="B988" s="33" t="n"/>
      <c r="E988" s="34" t="n"/>
      <c r="F988" s="35" t="n"/>
      <c r="G988" s="36">
        <f>IF(OR(A988="",E988=""),"",IF(E988&gt;0,F988/E988,""))</f>
        <v/>
      </c>
    </row>
    <row r="989">
      <c r="B989" s="33" t="n"/>
      <c r="E989" s="34" t="n"/>
      <c r="F989" s="35" t="n"/>
      <c r="G989" s="36">
        <f>IF(OR(A989="",E989=""),"",IF(E989&gt;0,F989/E989,""))</f>
        <v/>
      </c>
    </row>
    <row r="990">
      <c r="B990" s="33" t="n"/>
      <c r="E990" s="34" t="n"/>
      <c r="F990" s="35" t="n"/>
      <c r="G990" s="36">
        <f>IF(OR(A990="",E990=""),"",IF(E990&gt;0,F990/E990,""))</f>
        <v/>
      </c>
    </row>
    <row r="991">
      <c r="B991" s="33" t="n"/>
      <c r="E991" s="34" t="n"/>
      <c r="F991" s="35" t="n"/>
      <c r="G991" s="36">
        <f>IF(OR(A991="",E991=""),"",IF(E991&gt;0,F991/E991,""))</f>
        <v/>
      </c>
    </row>
    <row r="992">
      <c r="B992" s="33" t="n"/>
      <c r="E992" s="34" t="n"/>
      <c r="F992" s="35" t="n"/>
      <c r="G992" s="36">
        <f>IF(OR(A992="",E992=""),"",IF(E992&gt;0,F992/E992,""))</f>
        <v/>
      </c>
    </row>
    <row r="993">
      <c r="B993" s="33" t="n"/>
      <c r="E993" s="34" t="n"/>
      <c r="F993" s="35" t="n"/>
      <c r="G993" s="36">
        <f>IF(OR(A993="",E993=""),"",IF(E993&gt;0,F993/E993,""))</f>
        <v/>
      </c>
    </row>
    <row r="994">
      <c r="B994" s="33" t="n"/>
      <c r="E994" s="34" t="n"/>
      <c r="F994" s="35" t="n"/>
      <c r="G994" s="36">
        <f>IF(OR(A994="",E994=""),"",IF(E994&gt;0,F994/E994,""))</f>
        <v/>
      </c>
    </row>
    <row r="995">
      <c r="B995" s="33" t="n"/>
      <c r="E995" s="34" t="n"/>
      <c r="F995" s="35" t="n"/>
      <c r="G995" s="36">
        <f>IF(OR(A995="",E995=""),"",IF(E995&gt;0,F995/E995,""))</f>
        <v/>
      </c>
    </row>
    <row r="996">
      <c r="B996" s="33" t="n"/>
      <c r="E996" s="34" t="n"/>
      <c r="F996" s="35" t="n"/>
      <c r="G996" s="36">
        <f>IF(OR(A996="",E996=""),"",IF(E996&gt;0,F996/E996,""))</f>
        <v/>
      </c>
    </row>
    <row r="997">
      <c r="B997" s="33" t="n"/>
      <c r="E997" s="34" t="n"/>
      <c r="F997" s="35" t="n"/>
      <c r="G997" s="36">
        <f>IF(OR(A997="",E997=""),"",IF(E997&gt;0,F997/E997,""))</f>
        <v/>
      </c>
    </row>
    <row r="998">
      <c r="B998" s="33" t="n"/>
      <c r="E998" s="34" t="n"/>
      <c r="F998" s="35" t="n"/>
      <c r="G998" s="36">
        <f>IF(OR(A998="",E998=""),"",IF(E998&gt;0,F998/E998,""))</f>
        <v/>
      </c>
    </row>
    <row r="999">
      <c r="B999" s="33" t="n"/>
      <c r="E999" s="34" t="n"/>
      <c r="F999" s="35" t="n"/>
      <c r="G999" s="36">
        <f>IF(OR(A999="",E999=""),"",IF(E999&gt;0,F999/E999,""))</f>
        <v/>
      </c>
    </row>
    <row r="1000">
      <c r="B1000" s="33" t="n"/>
      <c r="E1000" s="34" t="n"/>
      <c r="F1000" s="35" t="n"/>
      <c r="G1000" s="36">
        <f>IF(OR(A1000="",E1000=""),"",IF(E1000&gt;0,F1000/E1000,""))</f>
        <v/>
      </c>
    </row>
  </sheetData>
  <dataValidations count="1">
    <dataValidation sqref="C2:C1000" showDropDown="0" showInputMessage="0" showErrorMessage="0" allowBlank="1" type="list">
      <formula1>"Vinted,Wholesaler,Thrift store,Car boot sale,Consignment,Other"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2" customWidth="1" min="3" max="3"/>
    <col width="14" customWidth="1" min="4" max="4"/>
    <col width="8" customWidth="1" min="5" max="5"/>
    <col width="7" customWidth="1" min="6" max="6"/>
    <col width="11" customWidth="1" min="7" max="7"/>
    <col width="12" customWidth="1" min="8" max="8"/>
    <col width="13" customWidth="1" min="9" max="9"/>
    <col width="11" customWidth="1" min="10" max="10"/>
    <col width="11" customWidth="1" min="11" max="11"/>
    <col width="12" customWidth="1" min="12" max="12"/>
    <col width="12" customWidth="1" min="13" max="13"/>
    <col width="10" customWidth="1" min="14" max="14"/>
    <col width="13" customWidth="1" min="15" max="15"/>
    <col width="24" customWidth="1" min="16" max="16"/>
  </cols>
  <sheetData>
    <row r="1" ht="30" customHeight="1">
      <c r="A1" s="10" t="inlineStr">
        <is>
          <t>SKU</t>
        </is>
      </c>
      <c r="B1" s="10" t="inlineStr">
        <is>
          <t>Purchase ref.</t>
        </is>
      </c>
      <c r="C1" s="10" t="inlineStr">
        <is>
          <t>Item</t>
        </is>
      </c>
      <c r="D1" s="10" t="inlineStr">
        <is>
          <t>Brand</t>
        </is>
      </c>
      <c r="E1" s="10" t="inlineStr">
        <is>
          <t>Size</t>
        </is>
      </c>
      <c r="F1" s="10" t="inlineStr">
        <is>
          <t>Grade</t>
        </is>
      </c>
      <c r="G1" s="10" t="inlineStr">
        <is>
          <t>Cost (€)</t>
        </is>
      </c>
      <c r="H1" s="10" t="inlineStr">
        <is>
          <t>Entry date</t>
        </is>
      </c>
      <c r="I1" s="10" t="inlineStr">
        <is>
          <t>Listed price (€)</t>
        </is>
      </c>
      <c r="J1" s="10" t="inlineStr">
        <is>
          <t>Discarded (x)</t>
        </is>
      </c>
      <c r="K1" s="10" t="inlineStr">
        <is>
          <t>Status</t>
        </is>
      </c>
      <c r="L1" s="10" t="inlineStr">
        <is>
          <t>Sale date</t>
        </is>
      </c>
      <c r="M1" s="10" t="inlineStr">
        <is>
          <t>Days in stock</t>
        </is>
      </c>
      <c r="N1" s="10" t="inlineStr">
        <is>
          <t>Dormant</t>
        </is>
      </c>
      <c r="O1" s="10" t="inlineStr">
        <is>
          <t>Location</t>
        </is>
      </c>
      <c r="P1" s="10" t="inlineStr">
        <is>
          <t>Note</t>
        </is>
      </c>
    </row>
    <row r="2">
      <c r="A2" t="inlineStr">
        <is>
          <t>A1.01</t>
        </is>
      </c>
      <c r="B2" t="inlineStr">
        <is>
          <t>A1</t>
        </is>
      </c>
      <c r="C2" t="inlineStr">
        <is>
          <t>TNF Denali fleece black</t>
        </is>
      </c>
      <c r="D2" t="inlineStr">
        <is>
          <t>The North Face</t>
        </is>
      </c>
      <c r="E2" t="inlineStr">
        <is>
          <t>M</t>
        </is>
      </c>
      <c r="F2" t="inlineStr">
        <is>
          <t>A</t>
        </is>
      </c>
      <c r="G2" s="36">
        <f>IF(B2="","",IFERROR(INDEX('Purchases'!$G$2:$G$1000,MATCH(B2,'Purchases'!$A$2:$A$1000,0)),""))</f>
        <v/>
      </c>
      <c r="H2" s="37">
        <f>IF(B2="","",IFERROR(INDEX('Purchases'!$B$2:$B$1000,MATCH(B2,'Purchases'!$A$2:$A$1000,0)),""))</f>
        <v/>
      </c>
      <c r="I2" s="35" t="n">
        <v>38</v>
      </c>
      <c r="K2" s="38">
        <f>IF(A2="","",IF(J2&lt;&gt;"","Discarded",IF(COUNTIF('Sales'!$B$2:$B$1000,A2)-COUNTIFS('Sales'!$B$2:$B$1000,A2,'Sales'!$F$2:$F$1000,"Cancelled")-COUNTIFS('Sales'!$B$2:$B$1000,A2,'Sales'!$F$2:$F$1000,"Returned")&gt;0,"Sold",IF(N(I2)&gt;0,"Online","In stock"))))</f>
        <v/>
      </c>
      <c r="L2" s="37">
        <f>IF(K2&lt;&gt;"Sold","",IFERROR(MAXIFS('Sales'!$A$2:$A$1000,'Sales'!$B$2:$B$1000,A2,'Sales'!$F$2:$F$1000,"&lt;&gt;Cancelled",'Sales'!$F$2:$F$1000,"&lt;&gt;Returned"),""))</f>
        <v/>
      </c>
      <c r="M2" s="39">
        <f>IF(OR(A2="",H2=""),"",IF(K2="Sold",IF(L2="","",L2-H2),TODAY()-H2))</f>
        <v/>
      </c>
      <c r="N2" s="38">
        <f>IF(OR(A2="",M2=""),"",IF(AND(K2&lt;&gt;"Sold",K2&lt;&gt;"Discarded",M2&gt;=JoursDormant),"Yes",""))</f>
        <v/>
      </c>
      <c r="O2" s="38">
        <f>IF(B2="","",IFERROR(INDEX('Purchases'!$I$2:$I$1000,MATCH(B2,'Purchases'!$A$2:$A$1000,0)),""))</f>
        <v/>
      </c>
    </row>
    <row r="3">
      <c r="A3" t="inlineStr">
        <is>
          <t>A1.02</t>
        </is>
      </c>
      <c r="B3" t="inlineStr">
        <is>
          <t>A1</t>
        </is>
      </c>
      <c r="C3" t="inlineStr">
        <is>
          <t>TNF Denali fleece blue</t>
        </is>
      </c>
      <c r="D3" t="inlineStr">
        <is>
          <t>The North Face</t>
        </is>
      </c>
      <c r="E3" t="inlineStr">
        <is>
          <t>L</t>
        </is>
      </c>
      <c r="F3" t="inlineStr">
        <is>
          <t>A</t>
        </is>
      </c>
      <c r="G3" s="36">
        <f>IF(B3="","",IFERROR(INDEX('Purchases'!$G$2:$G$1000,MATCH(B3,'Purchases'!$A$2:$A$1000,0)),""))</f>
        <v/>
      </c>
      <c r="H3" s="37">
        <f>IF(B3="","",IFERROR(INDEX('Purchases'!$B$2:$B$1000,MATCH(B3,'Purchases'!$A$2:$A$1000,0)),""))</f>
        <v/>
      </c>
      <c r="I3" s="35" t="n">
        <v>35</v>
      </c>
      <c r="K3" s="38">
        <f>IF(A3="","",IF(J3&lt;&gt;"","Discarded",IF(COUNTIF('Sales'!$B$2:$B$1000,A3)-COUNTIFS('Sales'!$B$2:$B$1000,A3,'Sales'!$F$2:$F$1000,"Cancelled")-COUNTIFS('Sales'!$B$2:$B$1000,A3,'Sales'!$F$2:$F$1000,"Returned")&gt;0,"Sold",IF(N(I3)&gt;0,"Online","In stock"))))</f>
        <v/>
      </c>
      <c r="L3" s="37">
        <f>IF(K3&lt;&gt;"Sold","",IFERROR(MAXIFS('Sales'!$A$2:$A$1000,'Sales'!$B$2:$B$1000,A3,'Sales'!$F$2:$F$1000,"&lt;&gt;Cancelled",'Sales'!$F$2:$F$1000,"&lt;&gt;Returned"),""))</f>
        <v/>
      </c>
      <c r="M3" s="39">
        <f>IF(OR(A3="",H3=""),"",IF(K3="Sold",IF(L3="","",L3-H3),TODAY()-H3))</f>
        <v/>
      </c>
      <c r="N3" s="38">
        <f>IF(OR(A3="",M3=""),"",IF(AND(K3&lt;&gt;"Sold",K3&lt;&gt;"Discarded",M3&gt;=JoursDormant),"Yes",""))</f>
        <v/>
      </c>
      <c r="O3" s="38">
        <f>IF(B3="","",IFERROR(INDEX('Purchases'!$I$2:$I$1000,MATCH(B3,'Purchases'!$A$2:$A$1000,0)),""))</f>
        <v/>
      </c>
    </row>
    <row r="4">
      <c r="A4" t="inlineStr">
        <is>
          <t>A1.03</t>
        </is>
      </c>
      <c r="B4" t="inlineStr">
        <is>
          <t>A1</t>
        </is>
      </c>
      <c r="C4" t="inlineStr">
        <is>
          <t>TNF Denali fleece grey</t>
        </is>
      </c>
      <c r="D4" t="inlineStr">
        <is>
          <t>The North Face</t>
        </is>
      </c>
      <c r="E4" t="inlineStr">
        <is>
          <t>M</t>
        </is>
      </c>
      <c r="F4" t="inlineStr">
        <is>
          <t>B</t>
        </is>
      </c>
      <c r="G4" s="36">
        <f>IF(B4="","",IFERROR(INDEX('Purchases'!$G$2:$G$1000,MATCH(B4,'Purchases'!$A$2:$A$1000,0)),""))</f>
        <v/>
      </c>
      <c r="H4" s="37">
        <f>IF(B4="","",IFERROR(INDEX('Purchases'!$B$2:$B$1000,MATCH(B4,'Purchases'!$A$2:$A$1000,0)),""))</f>
        <v/>
      </c>
      <c r="I4" s="35" t="n">
        <v>32</v>
      </c>
      <c r="K4" s="38">
        <f>IF(A4="","",IF(J4&lt;&gt;"","Discarded",IF(COUNTIF('Sales'!$B$2:$B$1000,A4)-COUNTIFS('Sales'!$B$2:$B$1000,A4,'Sales'!$F$2:$F$1000,"Cancelled")-COUNTIFS('Sales'!$B$2:$B$1000,A4,'Sales'!$F$2:$F$1000,"Returned")&gt;0,"Sold",IF(N(I4)&gt;0,"Online","In stock"))))</f>
        <v/>
      </c>
      <c r="L4" s="37">
        <f>IF(K4&lt;&gt;"Sold","",IFERROR(MAXIFS('Sales'!$A$2:$A$1000,'Sales'!$B$2:$B$1000,A4,'Sales'!$F$2:$F$1000,"&lt;&gt;Cancelled",'Sales'!$F$2:$F$1000,"&lt;&gt;Returned"),""))</f>
        <v/>
      </c>
      <c r="M4" s="39">
        <f>IF(OR(A4="",H4=""),"",IF(K4="Sold",IF(L4="","",L4-H4),TODAY()-H4))</f>
        <v/>
      </c>
      <c r="N4" s="38">
        <f>IF(OR(A4="",M4=""),"",IF(AND(K4&lt;&gt;"Sold",K4&lt;&gt;"Discarded",M4&gt;=JoursDormant),"Yes",""))</f>
        <v/>
      </c>
      <c r="O4" s="38">
        <f>IF(B4="","",IFERROR(INDEX('Purchases'!$I$2:$I$1000,MATCH(B4,'Purchases'!$A$2:$A$1000,0)),""))</f>
        <v/>
      </c>
      <c r="P4" t="inlineStr">
        <is>
          <t>Off-season since June: discount?</t>
        </is>
      </c>
    </row>
    <row r="5">
      <c r="A5" t="inlineStr">
        <is>
          <t>A2.01</t>
        </is>
      </c>
      <c r="B5" t="inlineStr">
        <is>
          <t>A2</t>
        </is>
      </c>
      <c r="C5" t="inlineStr">
        <is>
          <t>Lacoste polo navy</t>
        </is>
      </c>
      <c r="D5" t="inlineStr">
        <is>
          <t>Lacoste</t>
        </is>
      </c>
      <c r="E5" t="inlineStr">
        <is>
          <t>M</t>
        </is>
      </c>
      <c r="F5" t="inlineStr">
        <is>
          <t>A</t>
        </is>
      </c>
      <c r="G5" s="36">
        <f>IF(B5="","",IFERROR(INDEX('Purchases'!$G$2:$G$1000,MATCH(B5,'Purchases'!$A$2:$A$1000,0)),""))</f>
        <v/>
      </c>
      <c r="H5" s="37">
        <f>IF(B5="","",IFERROR(INDEX('Purchases'!$B$2:$B$1000,MATCH(B5,'Purchases'!$A$2:$A$1000,0)),""))</f>
        <v/>
      </c>
      <c r="I5" s="35" t="n">
        <v>24</v>
      </c>
      <c r="K5" s="38">
        <f>IF(A5="","",IF(J5&lt;&gt;"","Discarded",IF(COUNTIF('Sales'!$B$2:$B$1000,A5)-COUNTIFS('Sales'!$B$2:$B$1000,A5,'Sales'!$F$2:$F$1000,"Cancelled")-COUNTIFS('Sales'!$B$2:$B$1000,A5,'Sales'!$F$2:$F$1000,"Returned")&gt;0,"Sold",IF(N(I5)&gt;0,"Online","In stock"))))</f>
        <v/>
      </c>
      <c r="L5" s="37">
        <f>IF(K5&lt;&gt;"Sold","",IFERROR(MAXIFS('Sales'!$A$2:$A$1000,'Sales'!$B$2:$B$1000,A5,'Sales'!$F$2:$F$1000,"&lt;&gt;Cancelled",'Sales'!$F$2:$F$1000,"&lt;&gt;Returned"),""))</f>
        <v/>
      </c>
      <c r="M5" s="39">
        <f>IF(OR(A5="",H5=""),"",IF(K5="Sold",IF(L5="","",L5-H5),TODAY()-H5))</f>
        <v/>
      </c>
      <c r="N5" s="38">
        <f>IF(OR(A5="",M5=""),"",IF(AND(K5&lt;&gt;"Sold",K5&lt;&gt;"Discarded",M5&gt;=JoursDormant),"Yes",""))</f>
        <v/>
      </c>
      <c r="O5" s="38">
        <f>IF(B5="","",IFERROR(INDEX('Purchases'!$I$2:$I$1000,MATCH(B5,'Purchases'!$A$2:$A$1000,0)),""))</f>
        <v/>
      </c>
    </row>
    <row r="6">
      <c r="A6" t="inlineStr">
        <is>
          <t>A2.02</t>
        </is>
      </c>
      <c r="B6" t="inlineStr">
        <is>
          <t>A2</t>
        </is>
      </c>
      <c r="C6" t="inlineStr">
        <is>
          <t>Lacoste polo white</t>
        </is>
      </c>
      <c r="D6" t="inlineStr">
        <is>
          <t>Lacoste</t>
        </is>
      </c>
      <c r="E6" t="inlineStr">
        <is>
          <t>L</t>
        </is>
      </c>
      <c r="F6" t="inlineStr">
        <is>
          <t>A</t>
        </is>
      </c>
      <c r="G6" s="36">
        <f>IF(B6="","",IFERROR(INDEX('Purchases'!$G$2:$G$1000,MATCH(B6,'Purchases'!$A$2:$A$1000,0)),""))</f>
        <v/>
      </c>
      <c r="H6" s="37">
        <f>IF(B6="","",IFERROR(INDEX('Purchases'!$B$2:$B$1000,MATCH(B6,'Purchases'!$A$2:$A$1000,0)),""))</f>
        <v/>
      </c>
      <c r="I6" s="35" t="n">
        <v>22</v>
      </c>
      <c r="K6" s="38">
        <f>IF(A6="","",IF(J6&lt;&gt;"","Discarded",IF(COUNTIF('Sales'!$B$2:$B$1000,A6)-COUNTIFS('Sales'!$B$2:$B$1000,A6,'Sales'!$F$2:$F$1000,"Cancelled")-COUNTIFS('Sales'!$B$2:$B$1000,A6,'Sales'!$F$2:$F$1000,"Returned")&gt;0,"Sold",IF(N(I6)&gt;0,"Online","In stock"))))</f>
        <v/>
      </c>
      <c r="L6" s="37">
        <f>IF(K6&lt;&gt;"Sold","",IFERROR(MAXIFS('Sales'!$A$2:$A$1000,'Sales'!$B$2:$B$1000,A6,'Sales'!$F$2:$F$1000,"&lt;&gt;Cancelled",'Sales'!$F$2:$F$1000,"&lt;&gt;Returned"),""))</f>
        <v/>
      </c>
      <c r="M6" s="39">
        <f>IF(OR(A6="",H6=""),"",IF(K6="Sold",IF(L6="","",L6-H6),TODAY()-H6))</f>
        <v/>
      </c>
      <c r="N6" s="38">
        <f>IF(OR(A6="",M6=""),"",IF(AND(K6&lt;&gt;"Sold",K6&lt;&gt;"Discarded",M6&gt;=JoursDormant),"Yes",""))</f>
        <v/>
      </c>
      <c r="O6" s="38">
        <f>IF(B6="","",IFERROR(INDEX('Purchases'!$I$2:$I$1000,MATCH(B6,'Purchases'!$A$2:$A$1000,0)),""))</f>
        <v/>
      </c>
    </row>
    <row r="7">
      <c r="A7" t="inlineStr">
        <is>
          <t>A2.03</t>
        </is>
      </c>
      <c r="B7" t="inlineStr">
        <is>
          <t>A2</t>
        </is>
      </c>
      <c r="C7" t="inlineStr">
        <is>
          <t>Lacoste polo green</t>
        </is>
      </c>
      <c r="D7" t="inlineStr">
        <is>
          <t>Lacoste</t>
        </is>
      </c>
      <c r="E7" t="inlineStr">
        <is>
          <t>XL</t>
        </is>
      </c>
      <c r="F7" t="inlineStr">
        <is>
          <t>A</t>
        </is>
      </c>
      <c r="G7" s="36">
        <f>IF(B7="","",IFERROR(INDEX('Purchases'!$G$2:$G$1000,MATCH(B7,'Purchases'!$A$2:$A$1000,0)),""))</f>
        <v/>
      </c>
      <c r="H7" s="37">
        <f>IF(B7="","",IFERROR(INDEX('Purchases'!$B$2:$B$1000,MATCH(B7,'Purchases'!$A$2:$A$1000,0)),""))</f>
        <v/>
      </c>
      <c r="I7" s="35" t="n">
        <v>24</v>
      </c>
      <c r="K7" s="38">
        <f>IF(A7="","",IF(J7&lt;&gt;"","Discarded",IF(COUNTIF('Sales'!$B$2:$B$1000,A7)-COUNTIFS('Sales'!$B$2:$B$1000,A7,'Sales'!$F$2:$F$1000,"Cancelled")-COUNTIFS('Sales'!$B$2:$B$1000,A7,'Sales'!$F$2:$F$1000,"Returned")&gt;0,"Sold",IF(N(I7)&gt;0,"Online","In stock"))))</f>
        <v/>
      </c>
      <c r="L7" s="37">
        <f>IF(K7&lt;&gt;"Sold","",IFERROR(MAXIFS('Sales'!$A$2:$A$1000,'Sales'!$B$2:$B$1000,A7,'Sales'!$F$2:$F$1000,"&lt;&gt;Cancelled",'Sales'!$F$2:$F$1000,"&lt;&gt;Returned"),""))</f>
        <v/>
      </c>
      <c r="M7" s="39">
        <f>IF(OR(A7="",H7=""),"",IF(K7="Sold",IF(L7="","",L7-H7),TODAY()-H7))</f>
        <v/>
      </c>
      <c r="N7" s="38">
        <f>IF(OR(A7="",M7=""),"",IF(AND(K7&lt;&gt;"Sold",K7&lt;&gt;"Discarded",M7&gt;=JoursDormant),"Yes",""))</f>
        <v/>
      </c>
      <c r="O7" s="38">
        <f>IF(B7="","",IFERROR(INDEX('Purchases'!$I$2:$I$1000,MATCH(B7,'Purchases'!$A$2:$A$1000,0)),""))</f>
        <v/>
      </c>
    </row>
    <row r="8">
      <c r="A8" t="inlineStr">
        <is>
          <t>A2.04</t>
        </is>
      </c>
      <c r="B8" t="inlineStr">
        <is>
          <t>A2</t>
        </is>
      </c>
      <c r="C8" t="inlineStr">
        <is>
          <t>Lacoste polo red</t>
        </is>
      </c>
      <c r="D8" t="inlineStr">
        <is>
          <t>Lacoste</t>
        </is>
      </c>
      <c r="E8" t="inlineStr">
        <is>
          <t>M</t>
        </is>
      </c>
      <c r="F8" t="inlineStr">
        <is>
          <t>B</t>
        </is>
      </c>
      <c r="G8" s="36">
        <f>IF(B8="","",IFERROR(INDEX('Purchases'!$G$2:$G$1000,MATCH(B8,'Purchases'!$A$2:$A$1000,0)),""))</f>
        <v/>
      </c>
      <c r="H8" s="37">
        <f>IF(B8="","",IFERROR(INDEX('Purchases'!$B$2:$B$1000,MATCH(B8,'Purchases'!$A$2:$A$1000,0)),""))</f>
        <v/>
      </c>
      <c r="I8" s="35" t="n">
        <v>25</v>
      </c>
      <c r="K8" s="38">
        <f>IF(A8="","",IF(J8&lt;&gt;"","Discarded",IF(COUNTIF('Sales'!$B$2:$B$1000,A8)-COUNTIFS('Sales'!$B$2:$B$1000,A8,'Sales'!$F$2:$F$1000,"Cancelled")-COUNTIFS('Sales'!$B$2:$B$1000,A8,'Sales'!$F$2:$F$1000,"Returned")&gt;0,"Sold",IF(N(I8)&gt;0,"Online","In stock"))))</f>
        <v/>
      </c>
      <c r="L8" s="37">
        <f>IF(K8&lt;&gt;"Sold","",IFERROR(MAXIFS('Sales'!$A$2:$A$1000,'Sales'!$B$2:$B$1000,A8,'Sales'!$F$2:$F$1000,"&lt;&gt;Cancelled",'Sales'!$F$2:$F$1000,"&lt;&gt;Returned"),""))</f>
        <v/>
      </c>
      <c r="M8" s="39">
        <f>IF(OR(A8="",H8=""),"",IF(K8="Sold",IF(L8="","",L8-H8),TODAY()-H8))</f>
        <v/>
      </c>
      <c r="N8" s="38">
        <f>IF(OR(A8="",M8=""),"",IF(AND(K8&lt;&gt;"Sold",K8&lt;&gt;"Discarded",M8&gt;=JoursDormant),"Yes",""))</f>
        <v/>
      </c>
      <c r="O8" s="38">
        <f>IF(B8="","",IFERROR(INDEX('Purchases'!$I$2:$I$1000,MATCH(B8,'Purchases'!$A$2:$A$1000,0)),""))</f>
        <v/>
      </c>
    </row>
    <row r="9">
      <c r="A9" t="inlineStr">
        <is>
          <t>A2.05</t>
        </is>
      </c>
      <c r="B9" t="inlineStr">
        <is>
          <t>A2</t>
        </is>
      </c>
      <c r="C9" t="inlineStr">
        <is>
          <t>Lacoste polo black</t>
        </is>
      </c>
      <c r="D9" t="inlineStr">
        <is>
          <t>Lacoste</t>
        </is>
      </c>
      <c r="E9" t="inlineStr">
        <is>
          <t>S</t>
        </is>
      </c>
      <c r="F9" t="inlineStr">
        <is>
          <t>A</t>
        </is>
      </c>
      <c r="G9" s="36">
        <f>IF(B9="","",IFERROR(INDEX('Purchases'!$G$2:$G$1000,MATCH(B9,'Purchases'!$A$2:$A$1000,0)),""))</f>
        <v/>
      </c>
      <c r="H9" s="37">
        <f>IF(B9="","",IFERROR(INDEX('Purchases'!$B$2:$B$1000,MATCH(B9,'Purchases'!$A$2:$A$1000,0)),""))</f>
        <v/>
      </c>
      <c r="I9" s="35" t="n">
        <v>24</v>
      </c>
      <c r="K9" s="38">
        <f>IF(A9="","",IF(J9&lt;&gt;"","Discarded",IF(COUNTIF('Sales'!$B$2:$B$1000,A9)-COUNTIFS('Sales'!$B$2:$B$1000,A9,'Sales'!$F$2:$F$1000,"Cancelled")-COUNTIFS('Sales'!$B$2:$B$1000,A9,'Sales'!$F$2:$F$1000,"Returned")&gt;0,"Sold",IF(N(I9)&gt;0,"Online","In stock"))))</f>
        <v/>
      </c>
      <c r="L9" s="37">
        <f>IF(K9&lt;&gt;"Sold","",IFERROR(MAXIFS('Sales'!$A$2:$A$1000,'Sales'!$B$2:$B$1000,A9,'Sales'!$F$2:$F$1000,"&lt;&gt;Cancelled",'Sales'!$F$2:$F$1000,"&lt;&gt;Returned"),""))</f>
        <v/>
      </c>
      <c r="M9" s="39">
        <f>IF(OR(A9="",H9=""),"",IF(K9="Sold",IF(L9="","",L9-H9),TODAY()-H9))</f>
        <v/>
      </c>
      <c r="N9" s="38">
        <f>IF(OR(A9="",M9=""),"",IF(AND(K9&lt;&gt;"Sold",K9&lt;&gt;"Discarded",M9&gt;=JoursDormant),"Yes",""))</f>
        <v/>
      </c>
      <c r="O9" s="38">
        <f>IF(B9="","",IFERROR(INDEX('Purchases'!$I$2:$I$1000,MATCH(B9,'Purchases'!$A$2:$A$1000,0)),""))</f>
        <v/>
      </c>
    </row>
    <row r="10">
      <c r="A10" t="inlineStr">
        <is>
          <t>A2.06</t>
        </is>
      </c>
      <c r="B10" t="inlineStr">
        <is>
          <t>A2</t>
        </is>
      </c>
      <c r="C10" t="inlineStr">
        <is>
          <t>Lacoste polo grey</t>
        </is>
      </c>
      <c r="D10" t="inlineStr">
        <is>
          <t>Lacoste</t>
        </is>
      </c>
      <c r="E10" t="inlineStr">
        <is>
          <t>L</t>
        </is>
      </c>
      <c r="F10" t="inlineStr">
        <is>
          <t>A</t>
        </is>
      </c>
      <c r="G10" s="36">
        <f>IF(B10="","",IFERROR(INDEX('Purchases'!$G$2:$G$1000,MATCH(B10,'Purchases'!$A$2:$A$1000,0)),""))</f>
        <v/>
      </c>
      <c r="H10" s="37">
        <f>IF(B10="","",IFERROR(INDEX('Purchases'!$B$2:$B$1000,MATCH(B10,'Purchases'!$A$2:$A$1000,0)),""))</f>
        <v/>
      </c>
      <c r="I10" s="35" t="n">
        <v>22</v>
      </c>
      <c r="K10" s="38">
        <f>IF(A10="","",IF(J10&lt;&gt;"","Discarded",IF(COUNTIF('Sales'!$B$2:$B$1000,A10)-COUNTIFS('Sales'!$B$2:$B$1000,A10,'Sales'!$F$2:$F$1000,"Cancelled")-COUNTIFS('Sales'!$B$2:$B$1000,A10,'Sales'!$F$2:$F$1000,"Returned")&gt;0,"Sold",IF(N(I10)&gt;0,"Online","In stock"))))</f>
        <v/>
      </c>
      <c r="L10" s="37">
        <f>IF(K10&lt;&gt;"Sold","",IFERROR(MAXIFS('Sales'!$A$2:$A$1000,'Sales'!$B$2:$B$1000,A10,'Sales'!$F$2:$F$1000,"&lt;&gt;Cancelled",'Sales'!$F$2:$F$1000,"&lt;&gt;Returned"),""))</f>
        <v/>
      </c>
      <c r="M10" s="39">
        <f>IF(OR(A10="",H10=""),"",IF(K10="Sold",IF(L10="","",L10-H10),TODAY()-H10))</f>
        <v/>
      </c>
      <c r="N10" s="38">
        <f>IF(OR(A10="",M10=""),"",IF(AND(K10&lt;&gt;"Sold",K10&lt;&gt;"Discarded",M10&gt;=JoursDormant),"Yes",""))</f>
        <v/>
      </c>
      <c r="O10" s="38">
        <f>IF(B10="","",IFERROR(INDEX('Purchases'!$I$2:$I$1000,MATCH(B10,'Purchases'!$A$2:$A$1000,0)),""))</f>
        <v/>
      </c>
    </row>
    <row r="11">
      <c r="A11" t="inlineStr">
        <is>
          <t>A2.07</t>
        </is>
      </c>
      <c r="B11" t="inlineStr">
        <is>
          <t>A2</t>
        </is>
      </c>
      <c r="C11" t="inlineStr">
        <is>
          <t>Lacoste polo sky blue</t>
        </is>
      </c>
      <c r="D11" t="inlineStr">
        <is>
          <t>Lacoste</t>
        </is>
      </c>
      <c r="E11" t="inlineStr">
        <is>
          <t>M</t>
        </is>
      </c>
      <c r="F11" t="inlineStr">
        <is>
          <t>A</t>
        </is>
      </c>
      <c r="G11" s="36">
        <f>IF(B11="","",IFERROR(INDEX('Purchases'!$G$2:$G$1000,MATCH(B11,'Purchases'!$A$2:$A$1000,0)),""))</f>
        <v/>
      </c>
      <c r="H11" s="37">
        <f>IF(B11="","",IFERROR(INDEX('Purchases'!$B$2:$B$1000,MATCH(B11,'Purchases'!$A$2:$A$1000,0)),""))</f>
        <v/>
      </c>
      <c r="I11" s="35" t="n">
        <v>23</v>
      </c>
      <c r="K11" s="38">
        <f>IF(A11="","",IF(J11&lt;&gt;"","Discarded",IF(COUNTIF('Sales'!$B$2:$B$1000,A11)-COUNTIFS('Sales'!$B$2:$B$1000,A11,'Sales'!$F$2:$F$1000,"Cancelled")-COUNTIFS('Sales'!$B$2:$B$1000,A11,'Sales'!$F$2:$F$1000,"Returned")&gt;0,"Sold",IF(N(I11)&gt;0,"Online","In stock"))))</f>
        <v/>
      </c>
      <c r="L11" s="37">
        <f>IF(K11&lt;&gt;"Sold","",IFERROR(MAXIFS('Sales'!$A$2:$A$1000,'Sales'!$B$2:$B$1000,A11,'Sales'!$F$2:$F$1000,"&lt;&gt;Cancelled",'Sales'!$F$2:$F$1000,"&lt;&gt;Returned"),""))</f>
        <v/>
      </c>
      <c r="M11" s="39">
        <f>IF(OR(A11="",H11=""),"",IF(K11="Sold",IF(L11="","",L11-H11),TODAY()-H11))</f>
        <v/>
      </c>
      <c r="N11" s="38">
        <f>IF(OR(A11="",M11=""),"",IF(AND(K11&lt;&gt;"Sold",K11&lt;&gt;"Discarded",M11&gt;=JoursDormant),"Yes",""))</f>
        <v/>
      </c>
      <c r="O11" s="38">
        <f>IF(B11="","",IFERROR(INDEX('Purchases'!$I$2:$I$1000,MATCH(B11,'Purchases'!$A$2:$A$1000,0)),""))</f>
        <v/>
      </c>
    </row>
    <row r="12">
      <c r="A12" t="inlineStr">
        <is>
          <t>A2.08</t>
        </is>
      </c>
      <c r="B12" t="inlineStr">
        <is>
          <t>A2</t>
        </is>
      </c>
      <c r="C12" t="inlineStr">
        <is>
          <t>Lacoste polo beige</t>
        </is>
      </c>
      <c r="D12" t="inlineStr">
        <is>
          <t>Lacoste</t>
        </is>
      </c>
      <c r="E12" t="inlineStr">
        <is>
          <t>XL</t>
        </is>
      </c>
      <c r="F12" t="inlineStr">
        <is>
          <t>B</t>
        </is>
      </c>
      <c r="G12" s="36">
        <f>IF(B12="","",IFERROR(INDEX('Purchases'!$G$2:$G$1000,MATCH(B12,'Purchases'!$A$2:$A$1000,0)),""))</f>
        <v/>
      </c>
      <c r="H12" s="37">
        <f>IF(B12="","",IFERROR(INDEX('Purchases'!$B$2:$B$1000,MATCH(B12,'Purchases'!$A$2:$A$1000,0)),""))</f>
        <v/>
      </c>
      <c r="I12" s="35" t="n">
        <v>22</v>
      </c>
      <c r="K12" s="38">
        <f>IF(A12="","",IF(J12&lt;&gt;"","Discarded",IF(COUNTIF('Sales'!$B$2:$B$1000,A12)-COUNTIFS('Sales'!$B$2:$B$1000,A12,'Sales'!$F$2:$F$1000,"Cancelled")-COUNTIFS('Sales'!$B$2:$B$1000,A12,'Sales'!$F$2:$F$1000,"Returned")&gt;0,"Sold",IF(N(I12)&gt;0,"Online","In stock"))))</f>
        <v/>
      </c>
      <c r="L12" s="37">
        <f>IF(K12&lt;&gt;"Sold","",IFERROR(MAXIFS('Sales'!$A$2:$A$1000,'Sales'!$B$2:$B$1000,A12,'Sales'!$F$2:$F$1000,"&lt;&gt;Cancelled",'Sales'!$F$2:$F$1000,"&lt;&gt;Returned"),""))</f>
        <v/>
      </c>
      <c r="M12" s="39">
        <f>IF(OR(A12="",H12=""),"",IF(K12="Sold",IF(L12="","",L12-H12),TODAY()-H12))</f>
        <v/>
      </c>
      <c r="N12" s="38">
        <f>IF(OR(A12="",M12=""),"",IF(AND(K12&lt;&gt;"Sold",K12&lt;&gt;"Discarded",M12&gt;=JoursDormant),"Yes",""))</f>
        <v/>
      </c>
      <c r="O12" s="38">
        <f>IF(B12="","",IFERROR(INDEX('Purchases'!$I$2:$I$1000,MATCH(B12,'Purchases'!$A$2:$A$1000,0)),""))</f>
        <v/>
      </c>
    </row>
    <row r="13">
      <c r="A13" t="inlineStr">
        <is>
          <t>A2.09</t>
        </is>
      </c>
      <c r="B13" t="inlineStr">
        <is>
          <t>A2</t>
        </is>
      </c>
      <c r="C13" t="inlineStr">
        <is>
          <t>Lacoste polo burgundy</t>
        </is>
      </c>
      <c r="D13" t="inlineStr">
        <is>
          <t>Lacoste</t>
        </is>
      </c>
      <c r="E13" t="inlineStr">
        <is>
          <t>L</t>
        </is>
      </c>
      <c r="F13" t="inlineStr">
        <is>
          <t>A</t>
        </is>
      </c>
      <c r="G13" s="36">
        <f>IF(B13="","",IFERROR(INDEX('Purchases'!$G$2:$G$1000,MATCH(B13,'Purchases'!$A$2:$A$1000,0)),""))</f>
        <v/>
      </c>
      <c r="H13" s="37">
        <f>IF(B13="","",IFERROR(INDEX('Purchases'!$B$2:$B$1000,MATCH(B13,'Purchases'!$A$2:$A$1000,0)),""))</f>
        <v/>
      </c>
      <c r="I13" s="35" t="n">
        <v>25</v>
      </c>
      <c r="K13" s="38">
        <f>IF(A13="","",IF(J13&lt;&gt;"","Discarded",IF(COUNTIF('Sales'!$B$2:$B$1000,A13)-COUNTIFS('Sales'!$B$2:$B$1000,A13,'Sales'!$F$2:$F$1000,"Cancelled")-COUNTIFS('Sales'!$B$2:$B$1000,A13,'Sales'!$F$2:$F$1000,"Returned")&gt;0,"Sold",IF(N(I13)&gt;0,"Online","In stock"))))</f>
        <v/>
      </c>
      <c r="L13" s="37">
        <f>IF(K13&lt;&gt;"Sold","",IFERROR(MAXIFS('Sales'!$A$2:$A$1000,'Sales'!$B$2:$B$1000,A13,'Sales'!$F$2:$F$1000,"&lt;&gt;Cancelled",'Sales'!$F$2:$F$1000,"&lt;&gt;Returned"),""))</f>
        <v/>
      </c>
      <c r="M13" s="39">
        <f>IF(OR(A13="",H13=""),"",IF(K13="Sold",IF(L13="","",L13-H13),TODAY()-H13))</f>
        <v/>
      </c>
      <c r="N13" s="38">
        <f>IF(OR(A13="",M13=""),"",IF(AND(K13&lt;&gt;"Sold",K13&lt;&gt;"Discarded",M13&gt;=JoursDormant),"Yes",""))</f>
        <v/>
      </c>
      <c r="O13" s="38">
        <f>IF(B13="","",IFERROR(INDEX('Purchases'!$I$2:$I$1000,MATCH(B13,'Purchases'!$A$2:$A$1000,0)),""))</f>
        <v/>
      </c>
    </row>
    <row r="14">
      <c r="A14" t="inlineStr">
        <is>
          <t>A2.10</t>
        </is>
      </c>
      <c r="B14" t="inlineStr">
        <is>
          <t>A2</t>
        </is>
      </c>
      <c r="C14" t="inlineStr">
        <is>
          <t>Lacoste polo yellow</t>
        </is>
      </c>
      <c r="D14" t="inlineStr">
        <is>
          <t>Lacoste</t>
        </is>
      </c>
      <c r="E14" t="inlineStr">
        <is>
          <t>M</t>
        </is>
      </c>
      <c r="F14" t="inlineStr">
        <is>
          <t>A</t>
        </is>
      </c>
      <c r="G14" s="36">
        <f>IF(B14="","",IFERROR(INDEX('Purchases'!$G$2:$G$1000,MATCH(B14,'Purchases'!$A$2:$A$1000,0)),""))</f>
        <v/>
      </c>
      <c r="H14" s="37">
        <f>IF(B14="","",IFERROR(INDEX('Purchases'!$B$2:$B$1000,MATCH(B14,'Purchases'!$A$2:$A$1000,0)),""))</f>
        <v/>
      </c>
      <c r="I14" s="35" t="n"/>
      <c r="K14" s="38">
        <f>IF(A14="","",IF(J14&lt;&gt;"","Discarded",IF(COUNTIF('Sales'!$B$2:$B$1000,A14)-COUNTIFS('Sales'!$B$2:$B$1000,A14,'Sales'!$F$2:$F$1000,"Cancelled")-COUNTIFS('Sales'!$B$2:$B$1000,A14,'Sales'!$F$2:$F$1000,"Returned")&gt;0,"Sold",IF(N(I14)&gt;0,"Online","In stock"))))</f>
        <v/>
      </c>
      <c r="L14" s="37">
        <f>IF(K14&lt;&gt;"Sold","",IFERROR(MAXIFS('Sales'!$A$2:$A$1000,'Sales'!$B$2:$B$1000,A14,'Sales'!$F$2:$F$1000,"&lt;&gt;Cancelled",'Sales'!$F$2:$F$1000,"&lt;&gt;Returned"),""))</f>
        <v/>
      </c>
      <c r="M14" s="39">
        <f>IF(OR(A14="",H14=""),"",IF(K14="Sold",IF(L14="","",L14-H14),TODAY()-H14))</f>
        <v/>
      </c>
      <c r="N14" s="38">
        <f>IF(OR(A14="",M14=""),"",IF(AND(K14&lt;&gt;"Sold",K14&lt;&gt;"Discarded",M14&gt;=JoursDormant),"Yes",""))</f>
        <v/>
      </c>
      <c r="O14" s="38">
        <f>IF(B14="","",IFERROR(INDEX('Purchases'!$I$2:$I$1000,MATCH(B14,'Purchases'!$A$2:$A$1000,0)),""))</f>
        <v/>
      </c>
    </row>
    <row r="15">
      <c r="A15" t="inlineStr">
        <is>
          <t>A2.11</t>
        </is>
      </c>
      <c r="B15" t="inlineStr">
        <is>
          <t>A2</t>
        </is>
      </c>
      <c r="C15" t="inlineStr">
        <is>
          <t>Lacoste polo pink</t>
        </is>
      </c>
      <c r="D15" t="inlineStr">
        <is>
          <t>Lacoste</t>
        </is>
      </c>
      <c r="E15" t="inlineStr">
        <is>
          <t>S</t>
        </is>
      </c>
      <c r="F15" t="inlineStr">
        <is>
          <t>A</t>
        </is>
      </c>
      <c r="G15" s="36">
        <f>IF(B15="","",IFERROR(INDEX('Purchases'!$G$2:$G$1000,MATCH(B15,'Purchases'!$A$2:$A$1000,0)),""))</f>
        <v/>
      </c>
      <c r="H15" s="37">
        <f>IF(B15="","",IFERROR(INDEX('Purchases'!$B$2:$B$1000,MATCH(B15,'Purchases'!$A$2:$A$1000,0)),""))</f>
        <v/>
      </c>
      <c r="I15" s="35" t="n"/>
      <c r="K15" s="38">
        <f>IF(A15="","",IF(J15&lt;&gt;"","Discarded",IF(COUNTIF('Sales'!$B$2:$B$1000,A15)-COUNTIFS('Sales'!$B$2:$B$1000,A15,'Sales'!$F$2:$F$1000,"Cancelled")-COUNTIFS('Sales'!$B$2:$B$1000,A15,'Sales'!$F$2:$F$1000,"Returned")&gt;0,"Sold",IF(N(I15)&gt;0,"Online","In stock"))))</f>
        <v/>
      </c>
      <c r="L15" s="37">
        <f>IF(K15&lt;&gt;"Sold","",IFERROR(MAXIFS('Sales'!$A$2:$A$1000,'Sales'!$B$2:$B$1000,A15,'Sales'!$F$2:$F$1000,"&lt;&gt;Cancelled",'Sales'!$F$2:$F$1000,"&lt;&gt;Returned"),""))</f>
        <v/>
      </c>
      <c r="M15" s="39">
        <f>IF(OR(A15="",H15=""),"",IF(K15="Sold",IF(L15="","",L15-H15),TODAY()-H15))</f>
        <v/>
      </c>
      <c r="N15" s="38">
        <f>IF(OR(A15="",M15=""),"",IF(AND(K15&lt;&gt;"Sold",K15&lt;&gt;"Discarded",M15&gt;=JoursDormant),"Yes",""))</f>
        <v/>
      </c>
      <c r="O15" s="38">
        <f>IF(B15="","",IFERROR(INDEX('Purchases'!$I$2:$I$1000,MATCH(B15,'Purchases'!$A$2:$A$1000,0)),""))</f>
        <v/>
      </c>
    </row>
    <row r="16">
      <c r="A16" t="inlineStr">
        <is>
          <t>A2.12</t>
        </is>
      </c>
      <c r="B16" t="inlineStr">
        <is>
          <t>A2</t>
        </is>
      </c>
      <c r="C16" t="inlineStr">
        <is>
          <t>Lacoste polo khaki</t>
        </is>
      </c>
      <c r="D16" t="inlineStr">
        <is>
          <t>Lacoste</t>
        </is>
      </c>
      <c r="E16" t="inlineStr">
        <is>
          <t>L</t>
        </is>
      </c>
      <c r="F16" t="inlineStr">
        <is>
          <t>B</t>
        </is>
      </c>
      <c r="G16" s="36">
        <f>IF(B16="","",IFERROR(INDEX('Purchases'!$G$2:$G$1000,MATCH(B16,'Purchases'!$A$2:$A$1000,0)),""))</f>
        <v/>
      </c>
      <c r="H16" s="37">
        <f>IF(B16="","",IFERROR(INDEX('Purchases'!$B$2:$B$1000,MATCH(B16,'Purchases'!$A$2:$A$1000,0)),""))</f>
        <v/>
      </c>
      <c r="I16" s="35" t="n">
        <v>24</v>
      </c>
      <c r="K16" s="38">
        <f>IF(A16="","",IF(J16&lt;&gt;"","Discarded",IF(COUNTIF('Sales'!$B$2:$B$1000,A16)-COUNTIFS('Sales'!$B$2:$B$1000,A16,'Sales'!$F$2:$F$1000,"Cancelled")-COUNTIFS('Sales'!$B$2:$B$1000,A16,'Sales'!$F$2:$F$1000,"Returned")&gt;0,"Sold",IF(N(I16)&gt;0,"Online","In stock"))))</f>
        <v/>
      </c>
      <c r="L16" s="37">
        <f>IF(K16&lt;&gt;"Sold","",IFERROR(MAXIFS('Sales'!$A$2:$A$1000,'Sales'!$B$2:$B$1000,A16,'Sales'!$F$2:$F$1000,"&lt;&gt;Cancelled",'Sales'!$F$2:$F$1000,"&lt;&gt;Returned"),""))</f>
        <v/>
      </c>
      <c r="M16" s="39">
        <f>IF(OR(A16="",H16=""),"",IF(K16="Sold",IF(L16="","",L16-H16),TODAY()-H16))</f>
        <v/>
      </c>
      <c r="N16" s="38">
        <f>IF(OR(A16="",M16=""),"",IF(AND(K16&lt;&gt;"Sold",K16&lt;&gt;"Discarded",M16&gt;=JoursDormant),"Yes",""))</f>
        <v/>
      </c>
      <c r="O16" s="38">
        <f>IF(B16="","",IFERROR(INDEX('Purchases'!$I$2:$I$1000,MATCH(B16,'Purchases'!$A$2:$A$1000,0)),""))</f>
        <v/>
      </c>
    </row>
    <row r="17">
      <c r="A17" t="inlineStr">
        <is>
          <t>A3.01</t>
        </is>
      </c>
      <c r="B17" t="inlineStr">
        <is>
          <t>A3</t>
        </is>
      </c>
      <c r="C17" t="inlineStr">
        <is>
          <t>Levi's 501 jeans</t>
        </is>
      </c>
      <c r="D17" t="inlineStr">
        <is>
          <t>Levi's</t>
        </is>
      </c>
      <c r="E17" t="inlineStr">
        <is>
          <t>W32</t>
        </is>
      </c>
      <c r="F17" t="inlineStr">
        <is>
          <t>A</t>
        </is>
      </c>
      <c r="G17" s="36">
        <f>IF(B17="","",IFERROR(INDEX('Purchases'!$G$2:$G$1000,MATCH(B17,'Purchases'!$A$2:$A$1000,0)),""))</f>
        <v/>
      </c>
      <c r="H17" s="37">
        <f>IF(B17="","",IFERROR(INDEX('Purchases'!$B$2:$B$1000,MATCH(B17,'Purchases'!$A$2:$A$1000,0)),""))</f>
        <v/>
      </c>
      <c r="I17" s="35" t="n">
        <v>32</v>
      </c>
      <c r="K17" s="38">
        <f>IF(A17="","",IF(J17&lt;&gt;"","Discarded",IF(COUNTIF('Sales'!$B$2:$B$1000,A17)-COUNTIFS('Sales'!$B$2:$B$1000,A17,'Sales'!$F$2:$F$1000,"Cancelled")-COUNTIFS('Sales'!$B$2:$B$1000,A17,'Sales'!$F$2:$F$1000,"Returned")&gt;0,"Sold",IF(N(I17)&gt;0,"Online","In stock"))))</f>
        <v/>
      </c>
      <c r="L17" s="37">
        <f>IF(K17&lt;&gt;"Sold","",IFERROR(MAXIFS('Sales'!$A$2:$A$1000,'Sales'!$B$2:$B$1000,A17,'Sales'!$F$2:$F$1000,"&lt;&gt;Cancelled",'Sales'!$F$2:$F$1000,"&lt;&gt;Returned"),""))</f>
        <v/>
      </c>
      <c r="M17" s="39">
        <f>IF(OR(A17="",H17=""),"",IF(K17="Sold",IF(L17="","",L17-H17),TODAY()-H17))</f>
        <v/>
      </c>
      <c r="N17" s="38">
        <f>IF(OR(A17="",M17=""),"",IF(AND(K17&lt;&gt;"Sold",K17&lt;&gt;"Discarded",M17&gt;=JoursDormant),"Yes",""))</f>
        <v/>
      </c>
      <c r="O17" s="38">
        <f>IF(B17="","",IFERROR(INDEX('Purchases'!$I$2:$I$1000,MATCH(B17,'Purchases'!$A$2:$A$1000,0)),""))</f>
        <v/>
      </c>
    </row>
    <row r="18">
      <c r="A18" t="inlineStr">
        <is>
          <t>A4.01</t>
        </is>
      </c>
      <c r="B18" t="inlineStr">
        <is>
          <t>A4</t>
        </is>
      </c>
      <c r="C18" t="inlineStr">
        <is>
          <t>RL cable-knit jumper navy</t>
        </is>
      </c>
      <c r="D18" t="inlineStr">
        <is>
          <t>Ralph Lauren</t>
        </is>
      </c>
      <c r="E18" t="inlineStr">
        <is>
          <t>L</t>
        </is>
      </c>
      <c r="F18" t="inlineStr">
        <is>
          <t>A</t>
        </is>
      </c>
      <c r="G18" s="36">
        <f>IF(B18="","",IFERROR(INDEX('Purchases'!$G$2:$G$1000,MATCH(B18,'Purchases'!$A$2:$A$1000,0)),""))</f>
        <v/>
      </c>
      <c r="H18" s="37">
        <f>IF(B18="","",IFERROR(INDEX('Purchases'!$B$2:$B$1000,MATCH(B18,'Purchases'!$A$2:$A$1000,0)),""))</f>
        <v/>
      </c>
      <c r="I18" s="35" t="n">
        <v>35</v>
      </c>
      <c r="K18" s="38">
        <f>IF(A18="","",IF(J18&lt;&gt;"","Discarded",IF(COUNTIF('Sales'!$B$2:$B$1000,A18)-COUNTIFS('Sales'!$B$2:$B$1000,A18,'Sales'!$F$2:$F$1000,"Cancelled")-COUNTIFS('Sales'!$B$2:$B$1000,A18,'Sales'!$F$2:$F$1000,"Returned")&gt;0,"Sold",IF(N(I18)&gt;0,"Online","In stock"))))</f>
        <v/>
      </c>
      <c r="L18" s="37">
        <f>IF(K18&lt;&gt;"Sold","",IFERROR(MAXIFS('Sales'!$A$2:$A$1000,'Sales'!$B$2:$B$1000,A18,'Sales'!$F$2:$F$1000,"&lt;&gt;Cancelled",'Sales'!$F$2:$F$1000,"&lt;&gt;Returned"),""))</f>
        <v/>
      </c>
      <c r="M18" s="39">
        <f>IF(OR(A18="",H18=""),"",IF(K18="Sold",IF(L18="","",L18-H18),TODAY()-H18))</f>
        <v/>
      </c>
      <c r="N18" s="38">
        <f>IF(OR(A18="",M18=""),"",IF(AND(K18&lt;&gt;"Sold",K18&lt;&gt;"Discarded",M18&gt;=JoursDormant),"Yes",""))</f>
        <v/>
      </c>
      <c r="O18" s="38">
        <f>IF(B18="","",IFERROR(INDEX('Purchases'!$I$2:$I$1000,MATCH(B18,'Purchases'!$A$2:$A$1000,0)),""))</f>
        <v/>
      </c>
    </row>
    <row r="19">
      <c r="A19" t="inlineStr">
        <is>
          <t>A4.02</t>
        </is>
      </c>
      <c r="B19" t="inlineStr">
        <is>
          <t>A4</t>
        </is>
      </c>
      <c r="C19" t="inlineStr">
        <is>
          <t>RL cable-knit jumper cream</t>
        </is>
      </c>
      <c r="D19" t="inlineStr">
        <is>
          <t>Ralph Lauren</t>
        </is>
      </c>
      <c r="E19" t="inlineStr">
        <is>
          <t>M</t>
        </is>
      </c>
      <c r="F19" t="inlineStr">
        <is>
          <t>A</t>
        </is>
      </c>
      <c r="G19" s="36">
        <f>IF(B19="","",IFERROR(INDEX('Purchases'!$G$2:$G$1000,MATCH(B19,'Purchases'!$A$2:$A$1000,0)),""))</f>
        <v/>
      </c>
      <c r="H19" s="37">
        <f>IF(B19="","",IFERROR(INDEX('Purchases'!$B$2:$B$1000,MATCH(B19,'Purchases'!$A$2:$A$1000,0)),""))</f>
        <v/>
      </c>
      <c r="I19" s="35" t="n">
        <v>35</v>
      </c>
      <c r="K19" s="38">
        <f>IF(A19="","",IF(J19&lt;&gt;"","Discarded",IF(COUNTIF('Sales'!$B$2:$B$1000,A19)-COUNTIFS('Sales'!$B$2:$B$1000,A19,'Sales'!$F$2:$F$1000,"Cancelled")-COUNTIFS('Sales'!$B$2:$B$1000,A19,'Sales'!$F$2:$F$1000,"Returned")&gt;0,"Sold",IF(N(I19)&gt;0,"Online","In stock"))))</f>
        <v/>
      </c>
      <c r="L19" s="37">
        <f>IF(K19&lt;&gt;"Sold","",IFERROR(MAXIFS('Sales'!$A$2:$A$1000,'Sales'!$B$2:$B$1000,A19,'Sales'!$F$2:$F$1000,"&lt;&gt;Cancelled",'Sales'!$F$2:$F$1000,"&lt;&gt;Returned"),""))</f>
        <v/>
      </c>
      <c r="M19" s="39">
        <f>IF(OR(A19="",H19=""),"",IF(K19="Sold",IF(L19="","",L19-H19),TODAY()-H19))</f>
        <v/>
      </c>
      <c r="N19" s="38">
        <f>IF(OR(A19="",M19=""),"",IF(AND(K19&lt;&gt;"Sold",K19&lt;&gt;"Discarded",M19&gt;=JoursDormant),"Yes",""))</f>
        <v/>
      </c>
      <c r="O19" s="38">
        <f>IF(B19="","",IFERROR(INDEX('Purchases'!$I$2:$I$1000,MATCH(B19,'Purchases'!$A$2:$A$1000,0)),""))</f>
        <v/>
      </c>
    </row>
    <row r="20">
      <c r="A20" t="inlineStr">
        <is>
          <t>A4.03</t>
        </is>
      </c>
      <c r="B20" t="inlineStr">
        <is>
          <t>A4</t>
        </is>
      </c>
      <c r="C20" t="inlineStr">
        <is>
          <t>RL cable-knit jumper green</t>
        </is>
      </c>
      <c r="D20" t="inlineStr">
        <is>
          <t>Ralph Lauren</t>
        </is>
      </c>
      <c r="E20" t="inlineStr">
        <is>
          <t>XL</t>
        </is>
      </c>
      <c r="F20" t="inlineStr">
        <is>
          <t>A</t>
        </is>
      </c>
      <c r="G20" s="36">
        <f>IF(B20="","",IFERROR(INDEX('Purchases'!$G$2:$G$1000,MATCH(B20,'Purchases'!$A$2:$A$1000,0)),""))</f>
        <v/>
      </c>
      <c r="H20" s="37">
        <f>IF(B20="","",IFERROR(INDEX('Purchases'!$B$2:$B$1000,MATCH(B20,'Purchases'!$A$2:$A$1000,0)),""))</f>
        <v/>
      </c>
      <c r="I20" s="35" t="n">
        <v>32</v>
      </c>
      <c r="K20" s="38">
        <f>IF(A20="","",IF(J20&lt;&gt;"","Discarded",IF(COUNTIF('Sales'!$B$2:$B$1000,A20)-COUNTIFS('Sales'!$B$2:$B$1000,A20,'Sales'!$F$2:$F$1000,"Cancelled")-COUNTIFS('Sales'!$B$2:$B$1000,A20,'Sales'!$F$2:$F$1000,"Returned")&gt;0,"Sold",IF(N(I20)&gt;0,"Online","In stock"))))</f>
        <v/>
      </c>
      <c r="L20" s="37">
        <f>IF(K20&lt;&gt;"Sold","",IFERROR(MAXIFS('Sales'!$A$2:$A$1000,'Sales'!$B$2:$B$1000,A20,'Sales'!$F$2:$F$1000,"&lt;&gt;Cancelled",'Sales'!$F$2:$F$1000,"&lt;&gt;Returned"),""))</f>
        <v/>
      </c>
      <c r="M20" s="39">
        <f>IF(OR(A20="",H20=""),"",IF(K20="Sold",IF(L20="","",L20-H20),TODAY()-H20))</f>
        <v/>
      </c>
      <c r="N20" s="38">
        <f>IF(OR(A20="",M20=""),"",IF(AND(K20&lt;&gt;"Sold",K20&lt;&gt;"Discarded",M20&gt;=JoursDormant),"Yes",""))</f>
        <v/>
      </c>
      <c r="O20" s="38">
        <f>IF(B20="","",IFERROR(INDEX('Purchases'!$I$2:$I$1000,MATCH(B20,'Purchases'!$A$2:$A$1000,0)),""))</f>
        <v/>
      </c>
    </row>
    <row r="21">
      <c r="A21" t="inlineStr">
        <is>
          <t>A4.04</t>
        </is>
      </c>
      <c r="B21" t="inlineStr">
        <is>
          <t>A4</t>
        </is>
      </c>
      <c r="C21" t="inlineStr">
        <is>
          <t>RL cable-knit jumper grey</t>
        </is>
      </c>
      <c r="D21" t="inlineStr">
        <is>
          <t>Ralph Lauren</t>
        </is>
      </c>
      <c r="E21" t="inlineStr">
        <is>
          <t>M</t>
        </is>
      </c>
      <c r="F21" t="inlineStr">
        <is>
          <t>B</t>
        </is>
      </c>
      <c r="G21" s="36">
        <f>IF(B21="","",IFERROR(INDEX('Purchases'!$G$2:$G$1000,MATCH(B21,'Purchases'!$A$2:$A$1000,0)),""))</f>
        <v/>
      </c>
      <c r="H21" s="37">
        <f>IF(B21="","",IFERROR(INDEX('Purchases'!$B$2:$B$1000,MATCH(B21,'Purchases'!$A$2:$A$1000,0)),""))</f>
        <v/>
      </c>
      <c r="I21" s="35" t="n">
        <v>30</v>
      </c>
      <c r="K21" s="38">
        <f>IF(A21="","",IF(J21&lt;&gt;"","Discarded",IF(COUNTIF('Sales'!$B$2:$B$1000,A21)-COUNTIFS('Sales'!$B$2:$B$1000,A21,'Sales'!$F$2:$F$1000,"Cancelled")-COUNTIFS('Sales'!$B$2:$B$1000,A21,'Sales'!$F$2:$F$1000,"Returned")&gt;0,"Sold",IF(N(I21)&gt;0,"Online","In stock"))))</f>
        <v/>
      </c>
      <c r="L21" s="37">
        <f>IF(K21&lt;&gt;"Sold","",IFERROR(MAXIFS('Sales'!$A$2:$A$1000,'Sales'!$B$2:$B$1000,A21,'Sales'!$F$2:$F$1000,"&lt;&gt;Cancelled",'Sales'!$F$2:$F$1000,"&lt;&gt;Returned"),""))</f>
        <v/>
      </c>
      <c r="M21" s="39">
        <f>IF(OR(A21="",H21=""),"",IF(K21="Sold",IF(L21="","",L21-H21),TODAY()-H21))</f>
        <v/>
      </c>
      <c r="N21" s="38">
        <f>IF(OR(A21="",M21=""),"",IF(AND(K21&lt;&gt;"Sold",K21&lt;&gt;"Discarded",M21&gt;=JoursDormant),"Yes",""))</f>
        <v/>
      </c>
      <c r="O21" s="38">
        <f>IF(B21="","",IFERROR(INDEX('Purchases'!$I$2:$I$1000,MATCH(B21,'Purchases'!$A$2:$A$1000,0)),""))</f>
        <v/>
      </c>
    </row>
    <row r="22">
      <c r="A22" t="inlineStr">
        <is>
          <t>A5.01</t>
        </is>
      </c>
      <c r="B22" t="inlineStr">
        <is>
          <t>A5</t>
        </is>
      </c>
      <c r="C22" t="inlineStr">
        <is>
          <t>Patagonia Synchilla fleece</t>
        </is>
      </c>
      <c r="D22" t="inlineStr">
        <is>
          <t>Patagonia</t>
        </is>
      </c>
      <c r="E22" t="inlineStr">
        <is>
          <t>M</t>
        </is>
      </c>
      <c r="F22" t="inlineStr">
        <is>
          <t>A</t>
        </is>
      </c>
      <c r="G22" s="36">
        <f>IF(B22="","",IFERROR(INDEX('Purchases'!$G$2:$G$1000,MATCH(B22,'Purchases'!$A$2:$A$1000,0)),""))</f>
        <v/>
      </c>
      <c r="H22" s="37">
        <f>IF(B22="","",IFERROR(INDEX('Purchases'!$B$2:$B$1000,MATCH(B22,'Purchases'!$A$2:$A$1000,0)),""))</f>
        <v/>
      </c>
      <c r="I22" s="35" t="n">
        <v>45</v>
      </c>
      <c r="K22" s="38">
        <f>IF(A22="","",IF(J22&lt;&gt;"","Discarded",IF(COUNTIF('Sales'!$B$2:$B$1000,A22)-COUNTIFS('Sales'!$B$2:$B$1000,A22,'Sales'!$F$2:$F$1000,"Cancelled")-COUNTIFS('Sales'!$B$2:$B$1000,A22,'Sales'!$F$2:$F$1000,"Returned")&gt;0,"Sold",IF(N(I22)&gt;0,"Online","In stock"))))</f>
        <v/>
      </c>
      <c r="L22" s="37">
        <f>IF(K22&lt;&gt;"Sold","",IFERROR(MAXIFS('Sales'!$A$2:$A$1000,'Sales'!$B$2:$B$1000,A22,'Sales'!$F$2:$F$1000,"&lt;&gt;Cancelled",'Sales'!$F$2:$F$1000,"&lt;&gt;Returned"),""))</f>
        <v/>
      </c>
      <c r="M22" s="39">
        <f>IF(OR(A22="",H22=""),"",IF(K22="Sold",IF(L22="","",L22-H22),TODAY()-H22))</f>
        <v/>
      </c>
      <c r="N22" s="38">
        <f>IF(OR(A22="",M22=""),"",IF(AND(K22&lt;&gt;"Sold",K22&lt;&gt;"Discarded",M22&gt;=JoursDormant),"Yes",""))</f>
        <v/>
      </c>
      <c r="O22" s="38">
        <f>IF(B22="","",IFERROR(INDEX('Purchases'!$I$2:$I$1000,MATCH(B22,'Purchases'!$A$2:$A$1000,0)),""))</f>
        <v/>
      </c>
    </row>
    <row r="23">
      <c r="A23" t="inlineStr">
        <is>
          <t>A6.01</t>
        </is>
      </c>
      <c r="B23" t="inlineStr">
        <is>
          <t>A6</t>
        </is>
      </c>
      <c r="C23" t="inlineStr">
        <is>
          <t>Carhartt Detroit jacket brown</t>
        </is>
      </c>
      <c r="D23" t="inlineStr">
        <is>
          <t>Carhartt</t>
        </is>
      </c>
      <c r="E23" t="inlineStr">
        <is>
          <t>L</t>
        </is>
      </c>
      <c r="F23" t="inlineStr">
        <is>
          <t>A</t>
        </is>
      </c>
      <c r="G23" s="36">
        <f>IF(B23="","",IFERROR(INDEX('Purchases'!$G$2:$G$1000,MATCH(B23,'Purchases'!$A$2:$A$1000,0)),""))</f>
        <v/>
      </c>
      <c r="H23" s="37">
        <f>IF(B23="","",IFERROR(INDEX('Purchases'!$B$2:$B$1000,MATCH(B23,'Purchases'!$A$2:$A$1000,0)),""))</f>
        <v/>
      </c>
      <c r="I23" s="35" t="n">
        <v>55</v>
      </c>
      <c r="K23" s="38">
        <f>IF(A23="","",IF(J23&lt;&gt;"","Discarded",IF(COUNTIF('Sales'!$B$2:$B$1000,A23)-COUNTIFS('Sales'!$B$2:$B$1000,A23,'Sales'!$F$2:$F$1000,"Cancelled")-COUNTIFS('Sales'!$B$2:$B$1000,A23,'Sales'!$F$2:$F$1000,"Returned")&gt;0,"Sold",IF(N(I23)&gt;0,"Online","In stock"))))</f>
        <v/>
      </c>
      <c r="L23" s="37">
        <f>IF(K23&lt;&gt;"Sold","",IFERROR(MAXIFS('Sales'!$A$2:$A$1000,'Sales'!$B$2:$B$1000,A23,'Sales'!$F$2:$F$1000,"&lt;&gt;Cancelled",'Sales'!$F$2:$F$1000,"&lt;&gt;Returned"),""))</f>
        <v/>
      </c>
      <c r="M23" s="39">
        <f>IF(OR(A23="",H23=""),"",IF(K23="Sold",IF(L23="","",L23-H23),TODAY()-H23))</f>
        <v/>
      </c>
      <c r="N23" s="38">
        <f>IF(OR(A23="",M23=""),"",IF(AND(K23&lt;&gt;"Sold",K23&lt;&gt;"Discarded",M23&gt;=JoursDormant),"Yes",""))</f>
        <v/>
      </c>
      <c r="O23" s="38">
        <f>IF(B23="","",IFERROR(INDEX('Purchases'!$I$2:$I$1000,MATCH(B23,'Purchases'!$A$2:$A$1000,0)),""))</f>
        <v/>
      </c>
    </row>
    <row r="24">
      <c r="A24" t="inlineStr">
        <is>
          <t>A6.02</t>
        </is>
      </c>
      <c r="B24" t="inlineStr">
        <is>
          <t>A6</t>
        </is>
      </c>
      <c r="C24" t="inlineStr">
        <is>
          <t>Carhartt Detroit jacket black</t>
        </is>
      </c>
      <c r="D24" t="inlineStr">
        <is>
          <t>Carhartt</t>
        </is>
      </c>
      <c r="E24" t="inlineStr">
        <is>
          <t>M</t>
        </is>
      </c>
      <c r="F24" t="inlineStr">
        <is>
          <t>A</t>
        </is>
      </c>
      <c r="G24" s="36">
        <f>IF(B24="","",IFERROR(INDEX('Purchases'!$G$2:$G$1000,MATCH(B24,'Purchases'!$A$2:$A$1000,0)),""))</f>
        <v/>
      </c>
      <c r="H24" s="37">
        <f>IF(B24="","",IFERROR(INDEX('Purchases'!$B$2:$B$1000,MATCH(B24,'Purchases'!$A$2:$A$1000,0)),""))</f>
        <v/>
      </c>
      <c r="I24" s="35" t="n">
        <v>55</v>
      </c>
      <c r="K24" s="38">
        <f>IF(A24="","",IF(J24&lt;&gt;"","Discarded",IF(COUNTIF('Sales'!$B$2:$B$1000,A24)-COUNTIFS('Sales'!$B$2:$B$1000,A24,'Sales'!$F$2:$F$1000,"Cancelled")-COUNTIFS('Sales'!$B$2:$B$1000,A24,'Sales'!$F$2:$F$1000,"Returned")&gt;0,"Sold",IF(N(I24)&gt;0,"Online","In stock"))))</f>
        <v/>
      </c>
      <c r="L24" s="37">
        <f>IF(K24&lt;&gt;"Sold","",IFERROR(MAXIFS('Sales'!$A$2:$A$1000,'Sales'!$B$2:$B$1000,A24,'Sales'!$F$2:$F$1000,"&lt;&gt;Cancelled",'Sales'!$F$2:$F$1000,"&lt;&gt;Returned"),""))</f>
        <v/>
      </c>
      <c r="M24" s="39">
        <f>IF(OR(A24="",H24=""),"",IF(K24="Sold",IF(L24="","",L24-H24),TODAY()-H24))</f>
        <v/>
      </c>
      <c r="N24" s="38">
        <f>IF(OR(A24="",M24=""),"",IF(AND(K24&lt;&gt;"Sold",K24&lt;&gt;"Discarded",M24&gt;=JoursDormant),"Yes",""))</f>
        <v/>
      </c>
      <c r="O24" s="38">
        <f>IF(B24="","",IFERROR(INDEX('Purchases'!$I$2:$I$1000,MATCH(B24,'Purchases'!$A$2:$A$1000,0)),""))</f>
        <v/>
      </c>
    </row>
    <row r="25">
      <c r="A25" t="inlineStr">
        <is>
          <t>A6.03</t>
        </is>
      </c>
      <c r="B25" t="inlineStr">
        <is>
          <t>A6</t>
        </is>
      </c>
      <c r="C25" t="inlineStr">
        <is>
          <t>Carhartt Detroit jacket camel</t>
        </is>
      </c>
      <c r="D25" t="inlineStr">
        <is>
          <t>Carhartt</t>
        </is>
      </c>
      <c r="E25" t="inlineStr">
        <is>
          <t>XL</t>
        </is>
      </c>
      <c r="F25" t="inlineStr">
        <is>
          <t>C</t>
        </is>
      </c>
      <c r="G25" s="36">
        <f>IF(B25="","",IFERROR(INDEX('Purchases'!$G$2:$G$1000,MATCH(B25,'Purchases'!$A$2:$A$1000,0)),""))</f>
        <v/>
      </c>
      <c r="H25" s="37">
        <f>IF(B25="","",IFERROR(INDEX('Purchases'!$B$2:$B$1000,MATCH(B25,'Purchases'!$A$2:$A$1000,0)),""))</f>
        <v/>
      </c>
      <c r="I25" s="35" t="n"/>
      <c r="J25" t="inlineStr">
        <is>
          <t>x</t>
        </is>
      </c>
      <c r="K25" s="38">
        <f>IF(A25="","",IF(J25&lt;&gt;"","Discarded",IF(COUNTIF('Sales'!$B$2:$B$1000,A25)-COUNTIFS('Sales'!$B$2:$B$1000,A25,'Sales'!$F$2:$F$1000,"Cancelled")-COUNTIFS('Sales'!$B$2:$B$1000,A25,'Sales'!$F$2:$F$1000,"Returned")&gt;0,"Sold",IF(N(I25)&gt;0,"Online","In stock"))))</f>
        <v/>
      </c>
      <c r="L25" s="37">
        <f>IF(K25&lt;&gt;"Sold","",IFERROR(MAXIFS('Sales'!$A$2:$A$1000,'Sales'!$B$2:$B$1000,A25,'Sales'!$F$2:$F$1000,"&lt;&gt;Cancelled",'Sales'!$F$2:$F$1000,"&lt;&gt;Returned"),""))</f>
        <v/>
      </c>
      <c r="M25" s="39">
        <f>IF(OR(A25="",H25=""),"",IF(K25="Sold",IF(L25="","",L25-H25),TODAY()-H25))</f>
        <v/>
      </c>
      <c r="N25" s="38">
        <f>IF(OR(A25="",M25=""),"",IF(AND(K25&lt;&gt;"Sold",K25&lt;&gt;"Discarded",M25&gt;=JoursDormant),"Yes",""))</f>
        <v/>
      </c>
      <c r="O25" s="38">
        <f>IF(B25="","",IFERROR(INDEX('Purchases'!$I$2:$I$1000,MATCH(B25,'Purchases'!$A$2:$A$1000,0)),""))</f>
        <v/>
      </c>
      <c r="P25" t="inlineStr">
        <is>
          <t>Torn lining, discarded</t>
        </is>
      </c>
    </row>
    <row r="26">
      <c r="A26" t="inlineStr">
        <is>
          <t>A7.01</t>
        </is>
      </c>
      <c r="B26" t="inlineStr">
        <is>
          <t>A7</t>
        </is>
      </c>
      <c r="C26" t="inlineStr">
        <is>
          <t>Dickies 874 shorts</t>
        </is>
      </c>
      <c r="D26" t="inlineStr">
        <is>
          <t>Dickies</t>
        </is>
      </c>
      <c r="E26" t="inlineStr">
        <is>
          <t>W34</t>
        </is>
      </c>
      <c r="F26" t="inlineStr">
        <is>
          <t>A</t>
        </is>
      </c>
      <c r="G26" s="36">
        <f>IF(B26="","",IFERROR(INDEX('Purchases'!$G$2:$G$1000,MATCH(B26,'Purchases'!$A$2:$A$1000,0)),""))</f>
        <v/>
      </c>
      <c r="H26" s="37">
        <f>IF(B26="","",IFERROR(INDEX('Purchases'!$B$2:$B$1000,MATCH(B26,'Purchases'!$A$2:$A$1000,0)),""))</f>
        <v/>
      </c>
      <c r="I26" s="35" t="n">
        <v>24</v>
      </c>
      <c r="K26" s="38">
        <f>IF(A26="","",IF(J26&lt;&gt;"","Discarded",IF(COUNTIF('Sales'!$B$2:$B$1000,A26)-COUNTIFS('Sales'!$B$2:$B$1000,A26,'Sales'!$F$2:$F$1000,"Cancelled")-COUNTIFS('Sales'!$B$2:$B$1000,A26,'Sales'!$F$2:$F$1000,"Returned")&gt;0,"Sold",IF(N(I26)&gt;0,"Online","In stock"))))</f>
        <v/>
      </c>
      <c r="L26" s="37">
        <f>IF(K26&lt;&gt;"Sold","",IFERROR(MAXIFS('Sales'!$A$2:$A$1000,'Sales'!$B$2:$B$1000,A26,'Sales'!$F$2:$F$1000,"&lt;&gt;Cancelled",'Sales'!$F$2:$F$1000,"&lt;&gt;Returned"),""))</f>
        <v/>
      </c>
      <c r="M26" s="39">
        <f>IF(OR(A26="",H26=""),"",IF(K26="Sold",IF(L26="","",L26-H26),TODAY()-H26))</f>
        <v/>
      </c>
      <c r="N26" s="38">
        <f>IF(OR(A26="",M26=""),"",IF(AND(K26&lt;&gt;"Sold",K26&lt;&gt;"Discarded",M26&gt;=JoursDormant),"Yes",""))</f>
        <v/>
      </c>
      <c r="O26" s="38">
        <f>IF(B26="","",IFERROR(INDEX('Purchases'!$I$2:$I$1000,MATCH(B26,'Purchases'!$A$2:$A$1000,0)),""))</f>
        <v/>
      </c>
    </row>
    <row r="27">
      <c r="G27" s="36">
        <f>IF(B27="","",IFERROR(INDEX('Purchases'!$G$2:$G$1000,MATCH(B27,'Purchases'!$A$2:$A$1000,0)),""))</f>
        <v/>
      </c>
      <c r="H27" s="37">
        <f>IF(B27="","",IFERROR(INDEX('Purchases'!$B$2:$B$1000,MATCH(B27,'Purchases'!$A$2:$A$1000,0)),""))</f>
        <v/>
      </c>
      <c r="I27" s="35" t="n"/>
      <c r="K27" s="38">
        <f>IF(A27="","",IF(J27&lt;&gt;"","Discarded",IF(COUNTIF('Sales'!$B$2:$B$1000,A27)-COUNTIFS('Sales'!$B$2:$B$1000,A27,'Sales'!$F$2:$F$1000,"Cancelled")-COUNTIFS('Sales'!$B$2:$B$1000,A27,'Sales'!$F$2:$F$1000,"Returned")&gt;0,"Sold",IF(N(I27)&gt;0,"Online","In stock"))))</f>
        <v/>
      </c>
      <c r="L27" s="37">
        <f>IF(K27&lt;&gt;"Sold","",IFERROR(MAXIFS('Sales'!$A$2:$A$1000,'Sales'!$B$2:$B$1000,A27,'Sales'!$F$2:$F$1000,"&lt;&gt;Cancelled",'Sales'!$F$2:$F$1000,"&lt;&gt;Returned"),""))</f>
        <v/>
      </c>
      <c r="M27" s="39">
        <f>IF(OR(A27="",H27=""),"",IF(K27="Sold",IF(L27="","",L27-H27),TODAY()-H27))</f>
        <v/>
      </c>
      <c r="N27" s="38">
        <f>IF(OR(A27="",M27=""),"",IF(AND(K27&lt;&gt;"Sold",K27&lt;&gt;"Discarded",M27&gt;=JoursDormant),"Yes",""))</f>
        <v/>
      </c>
      <c r="O27" s="38">
        <f>IF(B27="","",IFERROR(INDEX('Purchases'!$I$2:$I$1000,MATCH(B27,'Purchases'!$A$2:$A$1000,0)),""))</f>
        <v/>
      </c>
    </row>
    <row r="28">
      <c r="G28" s="36">
        <f>IF(B28="","",IFERROR(INDEX('Purchases'!$G$2:$G$1000,MATCH(B28,'Purchases'!$A$2:$A$1000,0)),""))</f>
        <v/>
      </c>
      <c r="H28" s="37">
        <f>IF(B28="","",IFERROR(INDEX('Purchases'!$B$2:$B$1000,MATCH(B28,'Purchases'!$A$2:$A$1000,0)),""))</f>
        <v/>
      </c>
      <c r="I28" s="35" t="n"/>
      <c r="K28" s="38">
        <f>IF(A28="","",IF(J28&lt;&gt;"","Discarded",IF(COUNTIF('Sales'!$B$2:$B$1000,A28)-COUNTIFS('Sales'!$B$2:$B$1000,A28,'Sales'!$F$2:$F$1000,"Cancelled")-COUNTIFS('Sales'!$B$2:$B$1000,A28,'Sales'!$F$2:$F$1000,"Returned")&gt;0,"Sold",IF(N(I28)&gt;0,"Online","In stock"))))</f>
        <v/>
      </c>
      <c r="L28" s="37">
        <f>IF(K28&lt;&gt;"Sold","",IFERROR(MAXIFS('Sales'!$A$2:$A$1000,'Sales'!$B$2:$B$1000,A28,'Sales'!$F$2:$F$1000,"&lt;&gt;Cancelled",'Sales'!$F$2:$F$1000,"&lt;&gt;Returned"),""))</f>
        <v/>
      </c>
      <c r="M28" s="39">
        <f>IF(OR(A28="",H28=""),"",IF(K28="Sold",IF(L28="","",L28-H28),TODAY()-H28))</f>
        <v/>
      </c>
      <c r="N28" s="38">
        <f>IF(OR(A28="",M28=""),"",IF(AND(K28&lt;&gt;"Sold",K28&lt;&gt;"Discarded",M28&gt;=JoursDormant),"Yes",""))</f>
        <v/>
      </c>
      <c r="O28" s="38">
        <f>IF(B28="","",IFERROR(INDEX('Purchases'!$I$2:$I$1000,MATCH(B28,'Purchases'!$A$2:$A$1000,0)),""))</f>
        <v/>
      </c>
    </row>
    <row r="29">
      <c r="G29" s="36">
        <f>IF(B29="","",IFERROR(INDEX('Purchases'!$G$2:$G$1000,MATCH(B29,'Purchases'!$A$2:$A$1000,0)),""))</f>
        <v/>
      </c>
      <c r="H29" s="37">
        <f>IF(B29="","",IFERROR(INDEX('Purchases'!$B$2:$B$1000,MATCH(B29,'Purchases'!$A$2:$A$1000,0)),""))</f>
        <v/>
      </c>
      <c r="I29" s="35" t="n"/>
      <c r="K29" s="38">
        <f>IF(A29="","",IF(J29&lt;&gt;"","Discarded",IF(COUNTIF('Sales'!$B$2:$B$1000,A29)-COUNTIFS('Sales'!$B$2:$B$1000,A29,'Sales'!$F$2:$F$1000,"Cancelled")-COUNTIFS('Sales'!$B$2:$B$1000,A29,'Sales'!$F$2:$F$1000,"Returned")&gt;0,"Sold",IF(N(I29)&gt;0,"Online","In stock"))))</f>
        <v/>
      </c>
      <c r="L29" s="37">
        <f>IF(K29&lt;&gt;"Sold","",IFERROR(MAXIFS('Sales'!$A$2:$A$1000,'Sales'!$B$2:$B$1000,A29,'Sales'!$F$2:$F$1000,"&lt;&gt;Cancelled",'Sales'!$F$2:$F$1000,"&lt;&gt;Returned"),""))</f>
        <v/>
      </c>
      <c r="M29" s="39">
        <f>IF(OR(A29="",H29=""),"",IF(K29="Sold",IF(L29="","",L29-H29),TODAY()-H29))</f>
        <v/>
      </c>
      <c r="N29" s="38">
        <f>IF(OR(A29="",M29=""),"",IF(AND(K29&lt;&gt;"Sold",K29&lt;&gt;"Discarded",M29&gt;=JoursDormant),"Yes",""))</f>
        <v/>
      </c>
      <c r="O29" s="38">
        <f>IF(B29="","",IFERROR(INDEX('Purchases'!$I$2:$I$1000,MATCH(B29,'Purchases'!$A$2:$A$1000,0)),""))</f>
        <v/>
      </c>
    </row>
    <row r="30">
      <c r="G30" s="36">
        <f>IF(B30="","",IFERROR(INDEX('Purchases'!$G$2:$G$1000,MATCH(B30,'Purchases'!$A$2:$A$1000,0)),""))</f>
        <v/>
      </c>
      <c r="H30" s="37">
        <f>IF(B30="","",IFERROR(INDEX('Purchases'!$B$2:$B$1000,MATCH(B30,'Purchases'!$A$2:$A$1000,0)),""))</f>
        <v/>
      </c>
      <c r="I30" s="35" t="n"/>
      <c r="K30" s="38">
        <f>IF(A30="","",IF(J30&lt;&gt;"","Discarded",IF(COUNTIF('Sales'!$B$2:$B$1000,A30)-COUNTIFS('Sales'!$B$2:$B$1000,A30,'Sales'!$F$2:$F$1000,"Cancelled")-COUNTIFS('Sales'!$B$2:$B$1000,A30,'Sales'!$F$2:$F$1000,"Returned")&gt;0,"Sold",IF(N(I30)&gt;0,"Online","In stock"))))</f>
        <v/>
      </c>
      <c r="L30" s="37">
        <f>IF(K30&lt;&gt;"Sold","",IFERROR(MAXIFS('Sales'!$A$2:$A$1000,'Sales'!$B$2:$B$1000,A30,'Sales'!$F$2:$F$1000,"&lt;&gt;Cancelled",'Sales'!$F$2:$F$1000,"&lt;&gt;Returned"),""))</f>
        <v/>
      </c>
      <c r="M30" s="39">
        <f>IF(OR(A30="",H30=""),"",IF(K30="Sold",IF(L30="","",L30-H30),TODAY()-H30))</f>
        <v/>
      </c>
      <c r="N30" s="38">
        <f>IF(OR(A30="",M30=""),"",IF(AND(K30&lt;&gt;"Sold",K30&lt;&gt;"Discarded",M30&gt;=JoursDormant),"Yes",""))</f>
        <v/>
      </c>
      <c r="O30" s="38">
        <f>IF(B30="","",IFERROR(INDEX('Purchases'!$I$2:$I$1000,MATCH(B30,'Purchases'!$A$2:$A$1000,0)),""))</f>
        <v/>
      </c>
    </row>
    <row r="31">
      <c r="G31" s="36">
        <f>IF(B31="","",IFERROR(INDEX('Purchases'!$G$2:$G$1000,MATCH(B31,'Purchases'!$A$2:$A$1000,0)),""))</f>
        <v/>
      </c>
      <c r="H31" s="37">
        <f>IF(B31="","",IFERROR(INDEX('Purchases'!$B$2:$B$1000,MATCH(B31,'Purchases'!$A$2:$A$1000,0)),""))</f>
        <v/>
      </c>
      <c r="I31" s="35" t="n"/>
      <c r="K31" s="38">
        <f>IF(A31="","",IF(J31&lt;&gt;"","Discarded",IF(COUNTIF('Sales'!$B$2:$B$1000,A31)-COUNTIFS('Sales'!$B$2:$B$1000,A31,'Sales'!$F$2:$F$1000,"Cancelled")-COUNTIFS('Sales'!$B$2:$B$1000,A31,'Sales'!$F$2:$F$1000,"Returned")&gt;0,"Sold",IF(N(I31)&gt;0,"Online","In stock"))))</f>
        <v/>
      </c>
      <c r="L31" s="37">
        <f>IF(K31&lt;&gt;"Sold","",IFERROR(MAXIFS('Sales'!$A$2:$A$1000,'Sales'!$B$2:$B$1000,A31,'Sales'!$F$2:$F$1000,"&lt;&gt;Cancelled",'Sales'!$F$2:$F$1000,"&lt;&gt;Returned"),""))</f>
        <v/>
      </c>
      <c r="M31" s="39">
        <f>IF(OR(A31="",H31=""),"",IF(K31="Sold",IF(L31="","",L31-H31),TODAY()-H31))</f>
        <v/>
      </c>
      <c r="N31" s="38">
        <f>IF(OR(A31="",M31=""),"",IF(AND(K31&lt;&gt;"Sold",K31&lt;&gt;"Discarded",M31&gt;=JoursDormant),"Yes",""))</f>
        <v/>
      </c>
      <c r="O31" s="38">
        <f>IF(B31="","",IFERROR(INDEX('Purchases'!$I$2:$I$1000,MATCH(B31,'Purchases'!$A$2:$A$1000,0)),""))</f>
        <v/>
      </c>
    </row>
    <row r="32">
      <c r="G32" s="36">
        <f>IF(B32="","",IFERROR(INDEX('Purchases'!$G$2:$G$1000,MATCH(B32,'Purchases'!$A$2:$A$1000,0)),""))</f>
        <v/>
      </c>
      <c r="H32" s="37">
        <f>IF(B32="","",IFERROR(INDEX('Purchases'!$B$2:$B$1000,MATCH(B32,'Purchases'!$A$2:$A$1000,0)),""))</f>
        <v/>
      </c>
      <c r="I32" s="35" t="n"/>
      <c r="K32" s="38">
        <f>IF(A32="","",IF(J32&lt;&gt;"","Discarded",IF(COUNTIF('Sales'!$B$2:$B$1000,A32)-COUNTIFS('Sales'!$B$2:$B$1000,A32,'Sales'!$F$2:$F$1000,"Cancelled")-COUNTIFS('Sales'!$B$2:$B$1000,A32,'Sales'!$F$2:$F$1000,"Returned")&gt;0,"Sold",IF(N(I32)&gt;0,"Online","In stock"))))</f>
        <v/>
      </c>
      <c r="L32" s="37">
        <f>IF(K32&lt;&gt;"Sold","",IFERROR(MAXIFS('Sales'!$A$2:$A$1000,'Sales'!$B$2:$B$1000,A32,'Sales'!$F$2:$F$1000,"&lt;&gt;Cancelled",'Sales'!$F$2:$F$1000,"&lt;&gt;Returned"),""))</f>
        <v/>
      </c>
      <c r="M32" s="39">
        <f>IF(OR(A32="",H32=""),"",IF(K32="Sold",IF(L32="","",L32-H32),TODAY()-H32))</f>
        <v/>
      </c>
      <c r="N32" s="38">
        <f>IF(OR(A32="",M32=""),"",IF(AND(K32&lt;&gt;"Sold",K32&lt;&gt;"Discarded",M32&gt;=JoursDormant),"Yes",""))</f>
        <v/>
      </c>
      <c r="O32" s="38">
        <f>IF(B32="","",IFERROR(INDEX('Purchases'!$I$2:$I$1000,MATCH(B32,'Purchases'!$A$2:$A$1000,0)),""))</f>
        <v/>
      </c>
    </row>
    <row r="33">
      <c r="G33" s="36">
        <f>IF(B33="","",IFERROR(INDEX('Purchases'!$G$2:$G$1000,MATCH(B33,'Purchases'!$A$2:$A$1000,0)),""))</f>
        <v/>
      </c>
      <c r="H33" s="37">
        <f>IF(B33="","",IFERROR(INDEX('Purchases'!$B$2:$B$1000,MATCH(B33,'Purchases'!$A$2:$A$1000,0)),""))</f>
        <v/>
      </c>
      <c r="I33" s="35" t="n"/>
      <c r="K33" s="38">
        <f>IF(A33="","",IF(J33&lt;&gt;"","Discarded",IF(COUNTIF('Sales'!$B$2:$B$1000,A33)-COUNTIFS('Sales'!$B$2:$B$1000,A33,'Sales'!$F$2:$F$1000,"Cancelled")-COUNTIFS('Sales'!$B$2:$B$1000,A33,'Sales'!$F$2:$F$1000,"Returned")&gt;0,"Sold",IF(N(I33)&gt;0,"Online","In stock"))))</f>
        <v/>
      </c>
      <c r="L33" s="37">
        <f>IF(K33&lt;&gt;"Sold","",IFERROR(MAXIFS('Sales'!$A$2:$A$1000,'Sales'!$B$2:$B$1000,A33,'Sales'!$F$2:$F$1000,"&lt;&gt;Cancelled",'Sales'!$F$2:$F$1000,"&lt;&gt;Returned"),""))</f>
        <v/>
      </c>
      <c r="M33" s="39">
        <f>IF(OR(A33="",H33=""),"",IF(K33="Sold",IF(L33="","",L33-H33),TODAY()-H33))</f>
        <v/>
      </c>
      <c r="N33" s="38">
        <f>IF(OR(A33="",M33=""),"",IF(AND(K33&lt;&gt;"Sold",K33&lt;&gt;"Discarded",M33&gt;=JoursDormant),"Yes",""))</f>
        <v/>
      </c>
      <c r="O33" s="38">
        <f>IF(B33="","",IFERROR(INDEX('Purchases'!$I$2:$I$1000,MATCH(B33,'Purchases'!$A$2:$A$1000,0)),""))</f>
        <v/>
      </c>
    </row>
    <row r="34">
      <c r="G34" s="36">
        <f>IF(B34="","",IFERROR(INDEX('Purchases'!$G$2:$G$1000,MATCH(B34,'Purchases'!$A$2:$A$1000,0)),""))</f>
        <v/>
      </c>
      <c r="H34" s="37">
        <f>IF(B34="","",IFERROR(INDEX('Purchases'!$B$2:$B$1000,MATCH(B34,'Purchases'!$A$2:$A$1000,0)),""))</f>
        <v/>
      </c>
      <c r="I34" s="35" t="n"/>
      <c r="K34" s="38">
        <f>IF(A34="","",IF(J34&lt;&gt;"","Discarded",IF(COUNTIF('Sales'!$B$2:$B$1000,A34)-COUNTIFS('Sales'!$B$2:$B$1000,A34,'Sales'!$F$2:$F$1000,"Cancelled")-COUNTIFS('Sales'!$B$2:$B$1000,A34,'Sales'!$F$2:$F$1000,"Returned")&gt;0,"Sold",IF(N(I34)&gt;0,"Online","In stock"))))</f>
        <v/>
      </c>
      <c r="L34" s="37">
        <f>IF(K34&lt;&gt;"Sold","",IFERROR(MAXIFS('Sales'!$A$2:$A$1000,'Sales'!$B$2:$B$1000,A34,'Sales'!$F$2:$F$1000,"&lt;&gt;Cancelled",'Sales'!$F$2:$F$1000,"&lt;&gt;Returned"),""))</f>
        <v/>
      </c>
      <c r="M34" s="39">
        <f>IF(OR(A34="",H34=""),"",IF(K34="Sold",IF(L34="","",L34-H34),TODAY()-H34))</f>
        <v/>
      </c>
      <c r="N34" s="38">
        <f>IF(OR(A34="",M34=""),"",IF(AND(K34&lt;&gt;"Sold",K34&lt;&gt;"Discarded",M34&gt;=JoursDormant),"Yes",""))</f>
        <v/>
      </c>
      <c r="O34" s="38">
        <f>IF(B34="","",IFERROR(INDEX('Purchases'!$I$2:$I$1000,MATCH(B34,'Purchases'!$A$2:$A$1000,0)),""))</f>
        <v/>
      </c>
    </row>
    <row r="35">
      <c r="G35" s="36">
        <f>IF(B35="","",IFERROR(INDEX('Purchases'!$G$2:$G$1000,MATCH(B35,'Purchases'!$A$2:$A$1000,0)),""))</f>
        <v/>
      </c>
      <c r="H35" s="37">
        <f>IF(B35="","",IFERROR(INDEX('Purchases'!$B$2:$B$1000,MATCH(B35,'Purchases'!$A$2:$A$1000,0)),""))</f>
        <v/>
      </c>
      <c r="I35" s="35" t="n"/>
      <c r="K35" s="38">
        <f>IF(A35="","",IF(J35&lt;&gt;"","Discarded",IF(COUNTIF('Sales'!$B$2:$B$1000,A35)-COUNTIFS('Sales'!$B$2:$B$1000,A35,'Sales'!$F$2:$F$1000,"Cancelled")-COUNTIFS('Sales'!$B$2:$B$1000,A35,'Sales'!$F$2:$F$1000,"Returned")&gt;0,"Sold",IF(N(I35)&gt;0,"Online","In stock"))))</f>
        <v/>
      </c>
      <c r="L35" s="37">
        <f>IF(K35&lt;&gt;"Sold","",IFERROR(MAXIFS('Sales'!$A$2:$A$1000,'Sales'!$B$2:$B$1000,A35,'Sales'!$F$2:$F$1000,"&lt;&gt;Cancelled",'Sales'!$F$2:$F$1000,"&lt;&gt;Returned"),""))</f>
        <v/>
      </c>
      <c r="M35" s="39">
        <f>IF(OR(A35="",H35=""),"",IF(K35="Sold",IF(L35="","",L35-H35),TODAY()-H35))</f>
        <v/>
      </c>
      <c r="N35" s="38">
        <f>IF(OR(A35="",M35=""),"",IF(AND(K35&lt;&gt;"Sold",K35&lt;&gt;"Discarded",M35&gt;=JoursDormant),"Yes",""))</f>
        <v/>
      </c>
      <c r="O35" s="38">
        <f>IF(B35="","",IFERROR(INDEX('Purchases'!$I$2:$I$1000,MATCH(B35,'Purchases'!$A$2:$A$1000,0)),""))</f>
        <v/>
      </c>
    </row>
    <row r="36">
      <c r="G36" s="36">
        <f>IF(B36="","",IFERROR(INDEX('Purchases'!$G$2:$G$1000,MATCH(B36,'Purchases'!$A$2:$A$1000,0)),""))</f>
        <v/>
      </c>
      <c r="H36" s="37">
        <f>IF(B36="","",IFERROR(INDEX('Purchases'!$B$2:$B$1000,MATCH(B36,'Purchases'!$A$2:$A$1000,0)),""))</f>
        <v/>
      </c>
      <c r="I36" s="35" t="n"/>
      <c r="K36" s="38">
        <f>IF(A36="","",IF(J36&lt;&gt;"","Discarded",IF(COUNTIF('Sales'!$B$2:$B$1000,A36)-COUNTIFS('Sales'!$B$2:$B$1000,A36,'Sales'!$F$2:$F$1000,"Cancelled")-COUNTIFS('Sales'!$B$2:$B$1000,A36,'Sales'!$F$2:$F$1000,"Returned")&gt;0,"Sold",IF(N(I36)&gt;0,"Online","In stock"))))</f>
        <v/>
      </c>
      <c r="L36" s="37">
        <f>IF(K36&lt;&gt;"Sold","",IFERROR(MAXIFS('Sales'!$A$2:$A$1000,'Sales'!$B$2:$B$1000,A36,'Sales'!$F$2:$F$1000,"&lt;&gt;Cancelled",'Sales'!$F$2:$F$1000,"&lt;&gt;Returned"),""))</f>
        <v/>
      </c>
      <c r="M36" s="39">
        <f>IF(OR(A36="",H36=""),"",IF(K36="Sold",IF(L36="","",L36-H36),TODAY()-H36))</f>
        <v/>
      </c>
      <c r="N36" s="38">
        <f>IF(OR(A36="",M36=""),"",IF(AND(K36&lt;&gt;"Sold",K36&lt;&gt;"Discarded",M36&gt;=JoursDormant),"Yes",""))</f>
        <v/>
      </c>
      <c r="O36" s="38">
        <f>IF(B36="","",IFERROR(INDEX('Purchases'!$I$2:$I$1000,MATCH(B36,'Purchases'!$A$2:$A$1000,0)),""))</f>
        <v/>
      </c>
    </row>
    <row r="37">
      <c r="G37" s="36">
        <f>IF(B37="","",IFERROR(INDEX('Purchases'!$G$2:$G$1000,MATCH(B37,'Purchases'!$A$2:$A$1000,0)),""))</f>
        <v/>
      </c>
      <c r="H37" s="37">
        <f>IF(B37="","",IFERROR(INDEX('Purchases'!$B$2:$B$1000,MATCH(B37,'Purchases'!$A$2:$A$1000,0)),""))</f>
        <v/>
      </c>
      <c r="I37" s="35" t="n"/>
      <c r="K37" s="38">
        <f>IF(A37="","",IF(J37&lt;&gt;"","Discarded",IF(COUNTIF('Sales'!$B$2:$B$1000,A37)-COUNTIFS('Sales'!$B$2:$B$1000,A37,'Sales'!$F$2:$F$1000,"Cancelled")-COUNTIFS('Sales'!$B$2:$B$1000,A37,'Sales'!$F$2:$F$1000,"Returned")&gt;0,"Sold",IF(N(I37)&gt;0,"Online","In stock"))))</f>
        <v/>
      </c>
      <c r="L37" s="37">
        <f>IF(K37&lt;&gt;"Sold","",IFERROR(MAXIFS('Sales'!$A$2:$A$1000,'Sales'!$B$2:$B$1000,A37,'Sales'!$F$2:$F$1000,"&lt;&gt;Cancelled",'Sales'!$F$2:$F$1000,"&lt;&gt;Returned"),""))</f>
        <v/>
      </c>
      <c r="M37" s="39">
        <f>IF(OR(A37="",H37=""),"",IF(K37="Sold",IF(L37="","",L37-H37),TODAY()-H37))</f>
        <v/>
      </c>
      <c r="N37" s="38">
        <f>IF(OR(A37="",M37=""),"",IF(AND(K37&lt;&gt;"Sold",K37&lt;&gt;"Discarded",M37&gt;=JoursDormant),"Yes",""))</f>
        <v/>
      </c>
      <c r="O37" s="38">
        <f>IF(B37="","",IFERROR(INDEX('Purchases'!$I$2:$I$1000,MATCH(B37,'Purchases'!$A$2:$A$1000,0)),""))</f>
        <v/>
      </c>
    </row>
    <row r="38">
      <c r="G38" s="36">
        <f>IF(B38="","",IFERROR(INDEX('Purchases'!$G$2:$G$1000,MATCH(B38,'Purchases'!$A$2:$A$1000,0)),""))</f>
        <v/>
      </c>
      <c r="H38" s="37">
        <f>IF(B38="","",IFERROR(INDEX('Purchases'!$B$2:$B$1000,MATCH(B38,'Purchases'!$A$2:$A$1000,0)),""))</f>
        <v/>
      </c>
      <c r="I38" s="35" t="n"/>
      <c r="K38" s="38">
        <f>IF(A38="","",IF(J38&lt;&gt;"","Discarded",IF(COUNTIF('Sales'!$B$2:$B$1000,A38)-COUNTIFS('Sales'!$B$2:$B$1000,A38,'Sales'!$F$2:$F$1000,"Cancelled")-COUNTIFS('Sales'!$B$2:$B$1000,A38,'Sales'!$F$2:$F$1000,"Returned")&gt;0,"Sold",IF(N(I38)&gt;0,"Online","In stock"))))</f>
        <v/>
      </c>
      <c r="L38" s="37">
        <f>IF(K38&lt;&gt;"Sold","",IFERROR(MAXIFS('Sales'!$A$2:$A$1000,'Sales'!$B$2:$B$1000,A38,'Sales'!$F$2:$F$1000,"&lt;&gt;Cancelled",'Sales'!$F$2:$F$1000,"&lt;&gt;Returned"),""))</f>
        <v/>
      </c>
      <c r="M38" s="39">
        <f>IF(OR(A38="",H38=""),"",IF(K38="Sold",IF(L38="","",L38-H38),TODAY()-H38))</f>
        <v/>
      </c>
      <c r="N38" s="38">
        <f>IF(OR(A38="",M38=""),"",IF(AND(K38&lt;&gt;"Sold",K38&lt;&gt;"Discarded",M38&gt;=JoursDormant),"Yes",""))</f>
        <v/>
      </c>
      <c r="O38" s="38">
        <f>IF(B38="","",IFERROR(INDEX('Purchases'!$I$2:$I$1000,MATCH(B38,'Purchases'!$A$2:$A$1000,0)),""))</f>
        <v/>
      </c>
    </row>
    <row r="39">
      <c r="G39" s="36">
        <f>IF(B39="","",IFERROR(INDEX('Purchases'!$G$2:$G$1000,MATCH(B39,'Purchases'!$A$2:$A$1000,0)),""))</f>
        <v/>
      </c>
      <c r="H39" s="37">
        <f>IF(B39="","",IFERROR(INDEX('Purchases'!$B$2:$B$1000,MATCH(B39,'Purchases'!$A$2:$A$1000,0)),""))</f>
        <v/>
      </c>
      <c r="I39" s="35" t="n"/>
      <c r="K39" s="38">
        <f>IF(A39="","",IF(J39&lt;&gt;"","Discarded",IF(COUNTIF('Sales'!$B$2:$B$1000,A39)-COUNTIFS('Sales'!$B$2:$B$1000,A39,'Sales'!$F$2:$F$1000,"Cancelled")-COUNTIFS('Sales'!$B$2:$B$1000,A39,'Sales'!$F$2:$F$1000,"Returned")&gt;0,"Sold",IF(N(I39)&gt;0,"Online","In stock"))))</f>
        <v/>
      </c>
      <c r="L39" s="37">
        <f>IF(K39&lt;&gt;"Sold","",IFERROR(MAXIFS('Sales'!$A$2:$A$1000,'Sales'!$B$2:$B$1000,A39,'Sales'!$F$2:$F$1000,"&lt;&gt;Cancelled",'Sales'!$F$2:$F$1000,"&lt;&gt;Returned"),""))</f>
        <v/>
      </c>
      <c r="M39" s="39">
        <f>IF(OR(A39="",H39=""),"",IF(K39="Sold",IF(L39="","",L39-H39),TODAY()-H39))</f>
        <v/>
      </c>
      <c r="N39" s="38">
        <f>IF(OR(A39="",M39=""),"",IF(AND(K39&lt;&gt;"Sold",K39&lt;&gt;"Discarded",M39&gt;=JoursDormant),"Yes",""))</f>
        <v/>
      </c>
      <c r="O39" s="38">
        <f>IF(B39="","",IFERROR(INDEX('Purchases'!$I$2:$I$1000,MATCH(B39,'Purchases'!$A$2:$A$1000,0)),""))</f>
        <v/>
      </c>
    </row>
    <row r="40">
      <c r="G40" s="36">
        <f>IF(B40="","",IFERROR(INDEX('Purchases'!$G$2:$G$1000,MATCH(B40,'Purchases'!$A$2:$A$1000,0)),""))</f>
        <v/>
      </c>
      <c r="H40" s="37">
        <f>IF(B40="","",IFERROR(INDEX('Purchases'!$B$2:$B$1000,MATCH(B40,'Purchases'!$A$2:$A$1000,0)),""))</f>
        <v/>
      </c>
      <c r="I40" s="35" t="n"/>
      <c r="K40" s="38">
        <f>IF(A40="","",IF(J40&lt;&gt;"","Discarded",IF(COUNTIF('Sales'!$B$2:$B$1000,A40)-COUNTIFS('Sales'!$B$2:$B$1000,A40,'Sales'!$F$2:$F$1000,"Cancelled")-COUNTIFS('Sales'!$B$2:$B$1000,A40,'Sales'!$F$2:$F$1000,"Returned")&gt;0,"Sold",IF(N(I40)&gt;0,"Online","In stock"))))</f>
        <v/>
      </c>
      <c r="L40" s="37">
        <f>IF(K40&lt;&gt;"Sold","",IFERROR(MAXIFS('Sales'!$A$2:$A$1000,'Sales'!$B$2:$B$1000,A40,'Sales'!$F$2:$F$1000,"&lt;&gt;Cancelled",'Sales'!$F$2:$F$1000,"&lt;&gt;Returned"),""))</f>
        <v/>
      </c>
      <c r="M40" s="39">
        <f>IF(OR(A40="",H40=""),"",IF(K40="Sold",IF(L40="","",L40-H40),TODAY()-H40))</f>
        <v/>
      </c>
      <c r="N40" s="38">
        <f>IF(OR(A40="",M40=""),"",IF(AND(K40&lt;&gt;"Sold",K40&lt;&gt;"Discarded",M40&gt;=JoursDormant),"Yes",""))</f>
        <v/>
      </c>
      <c r="O40" s="38">
        <f>IF(B40="","",IFERROR(INDEX('Purchases'!$I$2:$I$1000,MATCH(B40,'Purchases'!$A$2:$A$1000,0)),""))</f>
        <v/>
      </c>
    </row>
    <row r="41">
      <c r="G41" s="36">
        <f>IF(B41="","",IFERROR(INDEX('Purchases'!$G$2:$G$1000,MATCH(B41,'Purchases'!$A$2:$A$1000,0)),""))</f>
        <v/>
      </c>
      <c r="H41" s="37">
        <f>IF(B41="","",IFERROR(INDEX('Purchases'!$B$2:$B$1000,MATCH(B41,'Purchases'!$A$2:$A$1000,0)),""))</f>
        <v/>
      </c>
      <c r="I41" s="35" t="n"/>
      <c r="K41" s="38">
        <f>IF(A41="","",IF(J41&lt;&gt;"","Discarded",IF(COUNTIF('Sales'!$B$2:$B$1000,A41)-COUNTIFS('Sales'!$B$2:$B$1000,A41,'Sales'!$F$2:$F$1000,"Cancelled")-COUNTIFS('Sales'!$B$2:$B$1000,A41,'Sales'!$F$2:$F$1000,"Returned")&gt;0,"Sold",IF(N(I41)&gt;0,"Online","In stock"))))</f>
        <v/>
      </c>
      <c r="L41" s="37">
        <f>IF(K41&lt;&gt;"Sold","",IFERROR(MAXIFS('Sales'!$A$2:$A$1000,'Sales'!$B$2:$B$1000,A41,'Sales'!$F$2:$F$1000,"&lt;&gt;Cancelled",'Sales'!$F$2:$F$1000,"&lt;&gt;Returned"),""))</f>
        <v/>
      </c>
      <c r="M41" s="39">
        <f>IF(OR(A41="",H41=""),"",IF(K41="Sold",IF(L41="","",L41-H41),TODAY()-H41))</f>
        <v/>
      </c>
      <c r="N41" s="38">
        <f>IF(OR(A41="",M41=""),"",IF(AND(K41&lt;&gt;"Sold",K41&lt;&gt;"Discarded",M41&gt;=JoursDormant),"Yes",""))</f>
        <v/>
      </c>
      <c r="O41" s="38">
        <f>IF(B41="","",IFERROR(INDEX('Purchases'!$I$2:$I$1000,MATCH(B41,'Purchases'!$A$2:$A$1000,0)),""))</f>
        <v/>
      </c>
    </row>
    <row r="42">
      <c r="G42" s="36">
        <f>IF(B42="","",IFERROR(INDEX('Purchases'!$G$2:$G$1000,MATCH(B42,'Purchases'!$A$2:$A$1000,0)),""))</f>
        <v/>
      </c>
      <c r="H42" s="37">
        <f>IF(B42="","",IFERROR(INDEX('Purchases'!$B$2:$B$1000,MATCH(B42,'Purchases'!$A$2:$A$1000,0)),""))</f>
        <v/>
      </c>
      <c r="I42" s="35" t="n"/>
      <c r="K42" s="38">
        <f>IF(A42="","",IF(J42&lt;&gt;"","Discarded",IF(COUNTIF('Sales'!$B$2:$B$1000,A42)-COUNTIFS('Sales'!$B$2:$B$1000,A42,'Sales'!$F$2:$F$1000,"Cancelled")-COUNTIFS('Sales'!$B$2:$B$1000,A42,'Sales'!$F$2:$F$1000,"Returned")&gt;0,"Sold",IF(N(I42)&gt;0,"Online","In stock"))))</f>
        <v/>
      </c>
      <c r="L42" s="37">
        <f>IF(K42&lt;&gt;"Sold","",IFERROR(MAXIFS('Sales'!$A$2:$A$1000,'Sales'!$B$2:$B$1000,A42,'Sales'!$F$2:$F$1000,"&lt;&gt;Cancelled",'Sales'!$F$2:$F$1000,"&lt;&gt;Returned"),""))</f>
        <v/>
      </c>
      <c r="M42" s="39">
        <f>IF(OR(A42="",H42=""),"",IF(K42="Sold",IF(L42="","",L42-H42),TODAY()-H42))</f>
        <v/>
      </c>
      <c r="N42" s="38">
        <f>IF(OR(A42="",M42=""),"",IF(AND(K42&lt;&gt;"Sold",K42&lt;&gt;"Discarded",M42&gt;=JoursDormant),"Yes",""))</f>
        <v/>
      </c>
      <c r="O42" s="38">
        <f>IF(B42="","",IFERROR(INDEX('Purchases'!$I$2:$I$1000,MATCH(B42,'Purchases'!$A$2:$A$1000,0)),""))</f>
        <v/>
      </c>
    </row>
    <row r="43">
      <c r="G43" s="36">
        <f>IF(B43="","",IFERROR(INDEX('Purchases'!$G$2:$G$1000,MATCH(B43,'Purchases'!$A$2:$A$1000,0)),""))</f>
        <v/>
      </c>
      <c r="H43" s="37">
        <f>IF(B43="","",IFERROR(INDEX('Purchases'!$B$2:$B$1000,MATCH(B43,'Purchases'!$A$2:$A$1000,0)),""))</f>
        <v/>
      </c>
      <c r="I43" s="35" t="n"/>
      <c r="K43" s="38">
        <f>IF(A43="","",IF(J43&lt;&gt;"","Discarded",IF(COUNTIF('Sales'!$B$2:$B$1000,A43)-COUNTIFS('Sales'!$B$2:$B$1000,A43,'Sales'!$F$2:$F$1000,"Cancelled")-COUNTIFS('Sales'!$B$2:$B$1000,A43,'Sales'!$F$2:$F$1000,"Returned")&gt;0,"Sold",IF(N(I43)&gt;0,"Online","In stock"))))</f>
        <v/>
      </c>
      <c r="L43" s="37">
        <f>IF(K43&lt;&gt;"Sold","",IFERROR(MAXIFS('Sales'!$A$2:$A$1000,'Sales'!$B$2:$B$1000,A43,'Sales'!$F$2:$F$1000,"&lt;&gt;Cancelled",'Sales'!$F$2:$F$1000,"&lt;&gt;Returned"),""))</f>
        <v/>
      </c>
      <c r="M43" s="39">
        <f>IF(OR(A43="",H43=""),"",IF(K43="Sold",IF(L43="","",L43-H43),TODAY()-H43))</f>
        <v/>
      </c>
      <c r="N43" s="38">
        <f>IF(OR(A43="",M43=""),"",IF(AND(K43&lt;&gt;"Sold",K43&lt;&gt;"Discarded",M43&gt;=JoursDormant),"Yes",""))</f>
        <v/>
      </c>
      <c r="O43" s="38">
        <f>IF(B43="","",IFERROR(INDEX('Purchases'!$I$2:$I$1000,MATCH(B43,'Purchases'!$A$2:$A$1000,0)),""))</f>
        <v/>
      </c>
    </row>
    <row r="44">
      <c r="G44" s="36">
        <f>IF(B44="","",IFERROR(INDEX('Purchases'!$G$2:$G$1000,MATCH(B44,'Purchases'!$A$2:$A$1000,0)),""))</f>
        <v/>
      </c>
      <c r="H44" s="37">
        <f>IF(B44="","",IFERROR(INDEX('Purchases'!$B$2:$B$1000,MATCH(B44,'Purchases'!$A$2:$A$1000,0)),""))</f>
        <v/>
      </c>
      <c r="I44" s="35" t="n"/>
      <c r="K44" s="38">
        <f>IF(A44="","",IF(J44&lt;&gt;"","Discarded",IF(COUNTIF('Sales'!$B$2:$B$1000,A44)-COUNTIFS('Sales'!$B$2:$B$1000,A44,'Sales'!$F$2:$F$1000,"Cancelled")-COUNTIFS('Sales'!$B$2:$B$1000,A44,'Sales'!$F$2:$F$1000,"Returned")&gt;0,"Sold",IF(N(I44)&gt;0,"Online","In stock"))))</f>
        <v/>
      </c>
      <c r="L44" s="37">
        <f>IF(K44&lt;&gt;"Sold","",IFERROR(MAXIFS('Sales'!$A$2:$A$1000,'Sales'!$B$2:$B$1000,A44,'Sales'!$F$2:$F$1000,"&lt;&gt;Cancelled",'Sales'!$F$2:$F$1000,"&lt;&gt;Returned"),""))</f>
        <v/>
      </c>
      <c r="M44" s="39">
        <f>IF(OR(A44="",H44=""),"",IF(K44="Sold",IF(L44="","",L44-H44),TODAY()-H44))</f>
        <v/>
      </c>
      <c r="N44" s="38">
        <f>IF(OR(A44="",M44=""),"",IF(AND(K44&lt;&gt;"Sold",K44&lt;&gt;"Discarded",M44&gt;=JoursDormant),"Yes",""))</f>
        <v/>
      </c>
      <c r="O44" s="38">
        <f>IF(B44="","",IFERROR(INDEX('Purchases'!$I$2:$I$1000,MATCH(B44,'Purchases'!$A$2:$A$1000,0)),""))</f>
        <v/>
      </c>
    </row>
    <row r="45">
      <c r="G45" s="36">
        <f>IF(B45="","",IFERROR(INDEX('Purchases'!$G$2:$G$1000,MATCH(B45,'Purchases'!$A$2:$A$1000,0)),""))</f>
        <v/>
      </c>
      <c r="H45" s="37">
        <f>IF(B45="","",IFERROR(INDEX('Purchases'!$B$2:$B$1000,MATCH(B45,'Purchases'!$A$2:$A$1000,0)),""))</f>
        <v/>
      </c>
      <c r="I45" s="35" t="n"/>
      <c r="K45" s="38">
        <f>IF(A45="","",IF(J45&lt;&gt;"","Discarded",IF(COUNTIF('Sales'!$B$2:$B$1000,A45)-COUNTIFS('Sales'!$B$2:$B$1000,A45,'Sales'!$F$2:$F$1000,"Cancelled")-COUNTIFS('Sales'!$B$2:$B$1000,A45,'Sales'!$F$2:$F$1000,"Returned")&gt;0,"Sold",IF(N(I45)&gt;0,"Online","In stock"))))</f>
        <v/>
      </c>
      <c r="L45" s="37">
        <f>IF(K45&lt;&gt;"Sold","",IFERROR(MAXIFS('Sales'!$A$2:$A$1000,'Sales'!$B$2:$B$1000,A45,'Sales'!$F$2:$F$1000,"&lt;&gt;Cancelled",'Sales'!$F$2:$F$1000,"&lt;&gt;Returned"),""))</f>
        <v/>
      </c>
      <c r="M45" s="39">
        <f>IF(OR(A45="",H45=""),"",IF(K45="Sold",IF(L45="","",L45-H45),TODAY()-H45))</f>
        <v/>
      </c>
      <c r="N45" s="38">
        <f>IF(OR(A45="",M45=""),"",IF(AND(K45&lt;&gt;"Sold",K45&lt;&gt;"Discarded",M45&gt;=JoursDormant),"Yes",""))</f>
        <v/>
      </c>
      <c r="O45" s="38">
        <f>IF(B45="","",IFERROR(INDEX('Purchases'!$I$2:$I$1000,MATCH(B45,'Purchases'!$A$2:$A$1000,0)),""))</f>
        <v/>
      </c>
    </row>
    <row r="46">
      <c r="G46" s="36">
        <f>IF(B46="","",IFERROR(INDEX('Purchases'!$G$2:$G$1000,MATCH(B46,'Purchases'!$A$2:$A$1000,0)),""))</f>
        <v/>
      </c>
      <c r="H46" s="37">
        <f>IF(B46="","",IFERROR(INDEX('Purchases'!$B$2:$B$1000,MATCH(B46,'Purchases'!$A$2:$A$1000,0)),""))</f>
        <v/>
      </c>
      <c r="I46" s="35" t="n"/>
      <c r="K46" s="38">
        <f>IF(A46="","",IF(J46&lt;&gt;"","Discarded",IF(COUNTIF('Sales'!$B$2:$B$1000,A46)-COUNTIFS('Sales'!$B$2:$B$1000,A46,'Sales'!$F$2:$F$1000,"Cancelled")-COUNTIFS('Sales'!$B$2:$B$1000,A46,'Sales'!$F$2:$F$1000,"Returned")&gt;0,"Sold",IF(N(I46)&gt;0,"Online","In stock"))))</f>
        <v/>
      </c>
      <c r="L46" s="37">
        <f>IF(K46&lt;&gt;"Sold","",IFERROR(MAXIFS('Sales'!$A$2:$A$1000,'Sales'!$B$2:$B$1000,A46,'Sales'!$F$2:$F$1000,"&lt;&gt;Cancelled",'Sales'!$F$2:$F$1000,"&lt;&gt;Returned"),""))</f>
        <v/>
      </c>
      <c r="M46" s="39">
        <f>IF(OR(A46="",H46=""),"",IF(K46="Sold",IF(L46="","",L46-H46),TODAY()-H46))</f>
        <v/>
      </c>
      <c r="N46" s="38">
        <f>IF(OR(A46="",M46=""),"",IF(AND(K46&lt;&gt;"Sold",K46&lt;&gt;"Discarded",M46&gt;=JoursDormant),"Yes",""))</f>
        <v/>
      </c>
      <c r="O46" s="38">
        <f>IF(B46="","",IFERROR(INDEX('Purchases'!$I$2:$I$1000,MATCH(B46,'Purchases'!$A$2:$A$1000,0)),""))</f>
        <v/>
      </c>
    </row>
    <row r="47">
      <c r="G47" s="36">
        <f>IF(B47="","",IFERROR(INDEX('Purchases'!$G$2:$G$1000,MATCH(B47,'Purchases'!$A$2:$A$1000,0)),""))</f>
        <v/>
      </c>
      <c r="H47" s="37">
        <f>IF(B47="","",IFERROR(INDEX('Purchases'!$B$2:$B$1000,MATCH(B47,'Purchases'!$A$2:$A$1000,0)),""))</f>
        <v/>
      </c>
      <c r="I47" s="35" t="n"/>
      <c r="K47" s="38">
        <f>IF(A47="","",IF(J47&lt;&gt;"","Discarded",IF(COUNTIF('Sales'!$B$2:$B$1000,A47)-COUNTIFS('Sales'!$B$2:$B$1000,A47,'Sales'!$F$2:$F$1000,"Cancelled")-COUNTIFS('Sales'!$B$2:$B$1000,A47,'Sales'!$F$2:$F$1000,"Returned")&gt;0,"Sold",IF(N(I47)&gt;0,"Online","In stock"))))</f>
        <v/>
      </c>
      <c r="L47" s="37">
        <f>IF(K47&lt;&gt;"Sold","",IFERROR(MAXIFS('Sales'!$A$2:$A$1000,'Sales'!$B$2:$B$1000,A47,'Sales'!$F$2:$F$1000,"&lt;&gt;Cancelled",'Sales'!$F$2:$F$1000,"&lt;&gt;Returned"),""))</f>
        <v/>
      </c>
      <c r="M47" s="39">
        <f>IF(OR(A47="",H47=""),"",IF(K47="Sold",IF(L47="","",L47-H47),TODAY()-H47))</f>
        <v/>
      </c>
      <c r="N47" s="38">
        <f>IF(OR(A47="",M47=""),"",IF(AND(K47&lt;&gt;"Sold",K47&lt;&gt;"Discarded",M47&gt;=JoursDormant),"Yes",""))</f>
        <v/>
      </c>
      <c r="O47" s="38">
        <f>IF(B47="","",IFERROR(INDEX('Purchases'!$I$2:$I$1000,MATCH(B47,'Purchases'!$A$2:$A$1000,0)),""))</f>
        <v/>
      </c>
    </row>
    <row r="48">
      <c r="G48" s="36">
        <f>IF(B48="","",IFERROR(INDEX('Purchases'!$G$2:$G$1000,MATCH(B48,'Purchases'!$A$2:$A$1000,0)),""))</f>
        <v/>
      </c>
      <c r="H48" s="37">
        <f>IF(B48="","",IFERROR(INDEX('Purchases'!$B$2:$B$1000,MATCH(B48,'Purchases'!$A$2:$A$1000,0)),""))</f>
        <v/>
      </c>
      <c r="I48" s="35" t="n"/>
      <c r="K48" s="38">
        <f>IF(A48="","",IF(J48&lt;&gt;"","Discarded",IF(COUNTIF('Sales'!$B$2:$B$1000,A48)-COUNTIFS('Sales'!$B$2:$B$1000,A48,'Sales'!$F$2:$F$1000,"Cancelled")-COUNTIFS('Sales'!$B$2:$B$1000,A48,'Sales'!$F$2:$F$1000,"Returned")&gt;0,"Sold",IF(N(I48)&gt;0,"Online","In stock"))))</f>
        <v/>
      </c>
      <c r="L48" s="37">
        <f>IF(K48&lt;&gt;"Sold","",IFERROR(MAXIFS('Sales'!$A$2:$A$1000,'Sales'!$B$2:$B$1000,A48,'Sales'!$F$2:$F$1000,"&lt;&gt;Cancelled",'Sales'!$F$2:$F$1000,"&lt;&gt;Returned"),""))</f>
        <v/>
      </c>
      <c r="M48" s="39">
        <f>IF(OR(A48="",H48=""),"",IF(K48="Sold",IF(L48="","",L48-H48),TODAY()-H48))</f>
        <v/>
      </c>
      <c r="N48" s="38">
        <f>IF(OR(A48="",M48=""),"",IF(AND(K48&lt;&gt;"Sold",K48&lt;&gt;"Discarded",M48&gt;=JoursDormant),"Yes",""))</f>
        <v/>
      </c>
      <c r="O48" s="38">
        <f>IF(B48="","",IFERROR(INDEX('Purchases'!$I$2:$I$1000,MATCH(B48,'Purchases'!$A$2:$A$1000,0)),""))</f>
        <v/>
      </c>
    </row>
    <row r="49">
      <c r="G49" s="36">
        <f>IF(B49="","",IFERROR(INDEX('Purchases'!$G$2:$G$1000,MATCH(B49,'Purchases'!$A$2:$A$1000,0)),""))</f>
        <v/>
      </c>
      <c r="H49" s="37">
        <f>IF(B49="","",IFERROR(INDEX('Purchases'!$B$2:$B$1000,MATCH(B49,'Purchases'!$A$2:$A$1000,0)),""))</f>
        <v/>
      </c>
      <c r="I49" s="35" t="n"/>
      <c r="K49" s="38">
        <f>IF(A49="","",IF(J49&lt;&gt;"","Discarded",IF(COUNTIF('Sales'!$B$2:$B$1000,A49)-COUNTIFS('Sales'!$B$2:$B$1000,A49,'Sales'!$F$2:$F$1000,"Cancelled")-COUNTIFS('Sales'!$B$2:$B$1000,A49,'Sales'!$F$2:$F$1000,"Returned")&gt;0,"Sold",IF(N(I49)&gt;0,"Online","In stock"))))</f>
        <v/>
      </c>
      <c r="L49" s="37">
        <f>IF(K49&lt;&gt;"Sold","",IFERROR(MAXIFS('Sales'!$A$2:$A$1000,'Sales'!$B$2:$B$1000,A49,'Sales'!$F$2:$F$1000,"&lt;&gt;Cancelled",'Sales'!$F$2:$F$1000,"&lt;&gt;Returned"),""))</f>
        <v/>
      </c>
      <c r="M49" s="39">
        <f>IF(OR(A49="",H49=""),"",IF(K49="Sold",IF(L49="","",L49-H49),TODAY()-H49))</f>
        <v/>
      </c>
      <c r="N49" s="38">
        <f>IF(OR(A49="",M49=""),"",IF(AND(K49&lt;&gt;"Sold",K49&lt;&gt;"Discarded",M49&gt;=JoursDormant),"Yes",""))</f>
        <v/>
      </c>
      <c r="O49" s="38">
        <f>IF(B49="","",IFERROR(INDEX('Purchases'!$I$2:$I$1000,MATCH(B49,'Purchases'!$A$2:$A$1000,0)),""))</f>
        <v/>
      </c>
    </row>
    <row r="50">
      <c r="G50" s="36">
        <f>IF(B50="","",IFERROR(INDEX('Purchases'!$G$2:$G$1000,MATCH(B50,'Purchases'!$A$2:$A$1000,0)),""))</f>
        <v/>
      </c>
      <c r="H50" s="37">
        <f>IF(B50="","",IFERROR(INDEX('Purchases'!$B$2:$B$1000,MATCH(B50,'Purchases'!$A$2:$A$1000,0)),""))</f>
        <v/>
      </c>
      <c r="I50" s="35" t="n"/>
      <c r="K50" s="38">
        <f>IF(A50="","",IF(J50&lt;&gt;"","Discarded",IF(COUNTIF('Sales'!$B$2:$B$1000,A50)-COUNTIFS('Sales'!$B$2:$B$1000,A50,'Sales'!$F$2:$F$1000,"Cancelled")-COUNTIFS('Sales'!$B$2:$B$1000,A50,'Sales'!$F$2:$F$1000,"Returned")&gt;0,"Sold",IF(N(I50)&gt;0,"Online","In stock"))))</f>
        <v/>
      </c>
      <c r="L50" s="37">
        <f>IF(K50&lt;&gt;"Sold","",IFERROR(MAXIFS('Sales'!$A$2:$A$1000,'Sales'!$B$2:$B$1000,A50,'Sales'!$F$2:$F$1000,"&lt;&gt;Cancelled",'Sales'!$F$2:$F$1000,"&lt;&gt;Returned"),""))</f>
        <v/>
      </c>
      <c r="M50" s="39">
        <f>IF(OR(A50="",H50=""),"",IF(K50="Sold",IF(L50="","",L50-H50),TODAY()-H50))</f>
        <v/>
      </c>
      <c r="N50" s="38">
        <f>IF(OR(A50="",M50=""),"",IF(AND(K50&lt;&gt;"Sold",K50&lt;&gt;"Discarded",M50&gt;=JoursDormant),"Yes",""))</f>
        <v/>
      </c>
      <c r="O50" s="38">
        <f>IF(B50="","",IFERROR(INDEX('Purchases'!$I$2:$I$1000,MATCH(B50,'Purchases'!$A$2:$A$1000,0)),""))</f>
        <v/>
      </c>
    </row>
    <row r="51">
      <c r="G51" s="36">
        <f>IF(B51="","",IFERROR(INDEX('Purchases'!$G$2:$G$1000,MATCH(B51,'Purchases'!$A$2:$A$1000,0)),""))</f>
        <v/>
      </c>
      <c r="H51" s="37">
        <f>IF(B51="","",IFERROR(INDEX('Purchases'!$B$2:$B$1000,MATCH(B51,'Purchases'!$A$2:$A$1000,0)),""))</f>
        <v/>
      </c>
      <c r="I51" s="35" t="n"/>
      <c r="K51" s="38">
        <f>IF(A51="","",IF(J51&lt;&gt;"","Discarded",IF(COUNTIF('Sales'!$B$2:$B$1000,A51)-COUNTIFS('Sales'!$B$2:$B$1000,A51,'Sales'!$F$2:$F$1000,"Cancelled")-COUNTIFS('Sales'!$B$2:$B$1000,A51,'Sales'!$F$2:$F$1000,"Returned")&gt;0,"Sold",IF(N(I51)&gt;0,"Online","In stock"))))</f>
        <v/>
      </c>
      <c r="L51" s="37">
        <f>IF(K51&lt;&gt;"Sold","",IFERROR(MAXIFS('Sales'!$A$2:$A$1000,'Sales'!$B$2:$B$1000,A51,'Sales'!$F$2:$F$1000,"&lt;&gt;Cancelled",'Sales'!$F$2:$F$1000,"&lt;&gt;Returned"),""))</f>
        <v/>
      </c>
      <c r="M51" s="39">
        <f>IF(OR(A51="",H51=""),"",IF(K51="Sold",IF(L51="","",L51-H51),TODAY()-H51))</f>
        <v/>
      </c>
      <c r="N51" s="38">
        <f>IF(OR(A51="",M51=""),"",IF(AND(K51&lt;&gt;"Sold",K51&lt;&gt;"Discarded",M51&gt;=JoursDormant),"Yes",""))</f>
        <v/>
      </c>
      <c r="O51" s="38">
        <f>IF(B51="","",IFERROR(INDEX('Purchases'!$I$2:$I$1000,MATCH(B51,'Purchases'!$A$2:$A$1000,0)),""))</f>
        <v/>
      </c>
    </row>
    <row r="52">
      <c r="G52" s="36">
        <f>IF(B52="","",IFERROR(INDEX('Purchases'!$G$2:$G$1000,MATCH(B52,'Purchases'!$A$2:$A$1000,0)),""))</f>
        <v/>
      </c>
      <c r="H52" s="37">
        <f>IF(B52="","",IFERROR(INDEX('Purchases'!$B$2:$B$1000,MATCH(B52,'Purchases'!$A$2:$A$1000,0)),""))</f>
        <v/>
      </c>
      <c r="I52" s="35" t="n"/>
      <c r="K52" s="38">
        <f>IF(A52="","",IF(J52&lt;&gt;"","Discarded",IF(COUNTIF('Sales'!$B$2:$B$1000,A52)-COUNTIFS('Sales'!$B$2:$B$1000,A52,'Sales'!$F$2:$F$1000,"Cancelled")-COUNTIFS('Sales'!$B$2:$B$1000,A52,'Sales'!$F$2:$F$1000,"Returned")&gt;0,"Sold",IF(N(I52)&gt;0,"Online","In stock"))))</f>
        <v/>
      </c>
      <c r="L52" s="37">
        <f>IF(K52&lt;&gt;"Sold","",IFERROR(MAXIFS('Sales'!$A$2:$A$1000,'Sales'!$B$2:$B$1000,A52,'Sales'!$F$2:$F$1000,"&lt;&gt;Cancelled",'Sales'!$F$2:$F$1000,"&lt;&gt;Returned"),""))</f>
        <v/>
      </c>
      <c r="M52" s="39">
        <f>IF(OR(A52="",H52=""),"",IF(K52="Sold",IF(L52="","",L52-H52),TODAY()-H52))</f>
        <v/>
      </c>
      <c r="N52" s="38">
        <f>IF(OR(A52="",M52=""),"",IF(AND(K52&lt;&gt;"Sold",K52&lt;&gt;"Discarded",M52&gt;=JoursDormant),"Yes",""))</f>
        <v/>
      </c>
      <c r="O52" s="38">
        <f>IF(B52="","",IFERROR(INDEX('Purchases'!$I$2:$I$1000,MATCH(B52,'Purchases'!$A$2:$A$1000,0)),""))</f>
        <v/>
      </c>
    </row>
    <row r="53">
      <c r="G53" s="36">
        <f>IF(B53="","",IFERROR(INDEX('Purchases'!$G$2:$G$1000,MATCH(B53,'Purchases'!$A$2:$A$1000,0)),""))</f>
        <v/>
      </c>
      <c r="H53" s="37">
        <f>IF(B53="","",IFERROR(INDEX('Purchases'!$B$2:$B$1000,MATCH(B53,'Purchases'!$A$2:$A$1000,0)),""))</f>
        <v/>
      </c>
      <c r="I53" s="35" t="n"/>
      <c r="K53" s="38">
        <f>IF(A53="","",IF(J53&lt;&gt;"","Discarded",IF(COUNTIF('Sales'!$B$2:$B$1000,A53)-COUNTIFS('Sales'!$B$2:$B$1000,A53,'Sales'!$F$2:$F$1000,"Cancelled")-COUNTIFS('Sales'!$B$2:$B$1000,A53,'Sales'!$F$2:$F$1000,"Returned")&gt;0,"Sold",IF(N(I53)&gt;0,"Online","In stock"))))</f>
        <v/>
      </c>
      <c r="L53" s="37">
        <f>IF(K53&lt;&gt;"Sold","",IFERROR(MAXIFS('Sales'!$A$2:$A$1000,'Sales'!$B$2:$B$1000,A53,'Sales'!$F$2:$F$1000,"&lt;&gt;Cancelled",'Sales'!$F$2:$F$1000,"&lt;&gt;Returned"),""))</f>
        <v/>
      </c>
      <c r="M53" s="39">
        <f>IF(OR(A53="",H53=""),"",IF(K53="Sold",IF(L53="","",L53-H53),TODAY()-H53))</f>
        <v/>
      </c>
      <c r="N53" s="38">
        <f>IF(OR(A53="",M53=""),"",IF(AND(K53&lt;&gt;"Sold",K53&lt;&gt;"Discarded",M53&gt;=JoursDormant),"Yes",""))</f>
        <v/>
      </c>
      <c r="O53" s="38">
        <f>IF(B53="","",IFERROR(INDEX('Purchases'!$I$2:$I$1000,MATCH(B53,'Purchases'!$A$2:$A$1000,0)),""))</f>
        <v/>
      </c>
    </row>
    <row r="54">
      <c r="G54" s="36">
        <f>IF(B54="","",IFERROR(INDEX('Purchases'!$G$2:$G$1000,MATCH(B54,'Purchases'!$A$2:$A$1000,0)),""))</f>
        <v/>
      </c>
      <c r="H54" s="37">
        <f>IF(B54="","",IFERROR(INDEX('Purchases'!$B$2:$B$1000,MATCH(B54,'Purchases'!$A$2:$A$1000,0)),""))</f>
        <v/>
      </c>
      <c r="I54" s="35" t="n"/>
      <c r="K54" s="38">
        <f>IF(A54="","",IF(J54&lt;&gt;"","Discarded",IF(COUNTIF('Sales'!$B$2:$B$1000,A54)-COUNTIFS('Sales'!$B$2:$B$1000,A54,'Sales'!$F$2:$F$1000,"Cancelled")-COUNTIFS('Sales'!$B$2:$B$1000,A54,'Sales'!$F$2:$F$1000,"Returned")&gt;0,"Sold",IF(N(I54)&gt;0,"Online","In stock"))))</f>
        <v/>
      </c>
      <c r="L54" s="37">
        <f>IF(K54&lt;&gt;"Sold","",IFERROR(MAXIFS('Sales'!$A$2:$A$1000,'Sales'!$B$2:$B$1000,A54,'Sales'!$F$2:$F$1000,"&lt;&gt;Cancelled",'Sales'!$F$2:$F$1000,"&lt;&gt;Returned"),""))</f>
        <v/>
      </c>
      <c r="M54" s="39">
        <f>IF(OR(A54="",H54=""),"",IF(K54="Sold",IF(L54="","",L54-H54),TODAY()-H54))</f>
        <v/>
      </c>
      <c r="N54" s="38">
        <f>IF(OR(A54="",M54=""),"",IF(AND(K54&lt;&gt;"Sold",K54&lt;&gt;"Discarded",M54&gt;=JoursDormant),"Yes",""))</f>
        <v/>
      </c>
      <c r="O54" s="38">
        <f>IF(B54="","",IFERROR(INDEX('Purchases'!$I$2:$I$1000,MATCH(B54,'Purchases'!$A$2:$A$1000,0)),""))</f>
        <v/>
      </c>
    </row>
    <row r="55">
      <c r="G55" s="36">
        <f>IF(B55="","",IFERROR(INDEX('Purchases'!$G$2:$G$1000,MATCH(B55,'Purchases'!$A$2:$A$1000,0)),""))</f>
        <v/>
      </c>
      <c r="H55" s="37">
        <f>IF(B55="","",IFERROR(INDEX('Purchases'!$B$2:$B$1000,MATCH(B55,'Purchases'!$A$2:$A$1000,0)),""))</f>
        <v/>
      </c>
      <c r="I55" s="35" t="n"/>
      <c r="K55" s="38">
        <f>IF(A55="","",IF(J55&lt;&gt;"","Discarded",IF(COUNTIF('Sales'!$B$2:$B$1000,A55)-COUNTIFS('Sales'!$B$2:$B$1000,A55,'Sales'!$F$2:$F$1000,"Cancelled")-COUNTIFS('Sales'!$B$2:$B$1000,A55,'Sales'!$F$2:$F$1000,"Returned")&gt;0,"Sold",IF(N(I55)&gt;0,"Online","In stock"))))</f>
        <v/>
      </c>
      <c r="L55" s="37">
        <f>IF(K55&lt;&gt;"Sold","",IFERROR(MAXIFS('Sales'!$A$2:$A$1000,'Sales'!$B$2:$B$1000,A55,'Sales'!$F$2:$F$1000,"&lt;&gt;Cancelled",'Sales'!$F$2:$F$1000,"&lt;&gt;Returned"),""))</f>
        <v/>
      </c>
      <c r="M55" s="39">
        <f>IF(OR(A55="",H55=""),"",IF(K55="Sold",IF(L55="","",L55-H55),TODAY()-H55))</f>
        <v/>
      </c>
      <c r="N55" s="38">
        <f>IF(OR(A55="",M55=""),"",IF(AND(K55&lt;&gt;"Sold",K55&lt;&gt;"Discarded",M55&gt;=JoursDormant),"Yes",""))</f>
        <v/>
      </c>
      <c r="O55" s="38">
        <f>IF(B55="","",IFERROR(INDEX('Purchases'!$I$2:$I$1000,MATCH(B55,'Purchases'!$A$2:$A$1000,0)),""))</f>
        <v/>
      </c>
    </row>
    <row r="56">
      <c r="G56" s="36">
        <f>IF(B56="","",IFERROR(INDEX('Purchases'!$G$2:$G$1000,MATCH(B56,'Purchases'!$A$2:$A$1000,0)),""))</f>
        <v/>
      </c>
      <c r="H56" s="37">
        <f>IF(B56="","",IFERROR(INDEX('Purchases'!$B$2:$B$1000,MATCH(B56,'Purchases'!$A$2:$A$1000,0)),""))</f>
        <v/>
      </c>
      <c r="I56" s="35" t="n"/>
      <c r="K56" s="38">
        <f>IF(A56="","",IF(J56&lt;&gt;"","Discarded",IF(COUNTIF('Sales'!$B$2:$B$1000,A56)-COUNTIFS('Sales'!$B$2:$B$1000,A56,'Sales'!$F$2:$F$1000,"Cancelled")-COUNTIFS('Sales'!$B$2:$B$1000,A56,'Sales'!$F$2:$F$1000,"Returned")&gt;0,"Sold",IF(N(I56)&gt;0,"Online","In stock"))))</f>
        <v/>
      </c>
      <c r="L56" s="37">
        <f>IF(K56&lt;&gt;"Sold","",IFERROR(MAXIFS('Sales'!$A$2:$A$1000,'Sales'!$B$2:$B$1000,A56,'Sales'!$F$2:$F$1000,"&lt;&gt;Cancelled",'Sales'!$F$2:$F$1000,"&lt;&gt;Returned"),""))</f>
        <v/>
      </c>
      <c r="M56" s="39">
        <f>IF(OR(A56="",H56=""),"",IF(K56="Sold",IF(L56="","",L56-H56),TODAY()-H56))</f>
        <v/>
      </c>
      <c r="N56" s="38">
        <f>IF(OR(A56="",M56=""),"",IF(AND(K56&lt;&gt;"Sold",K56&lt;&gt;"Discarded",M56&gt;=JoursDormant),"Yes",""))</f>
        <v/>
      </c>
      <c r="O56" s="38">
        <f>IF(B56="","",IFERROR(INDEX('Purchases'!$I$2:$I$1000,MATCH(B56,'Purchases'!$A$2:$A$1000,0)),""))</f>
        <v/>
      </c>
    </row>
    <row r="57">
      <c r="G57" s="36">
        <f>IF(B57="","",IFERROR(INDEX('Purchases'!$G$2:$G$1000,MATCH(B57,'Purchases'!$A$2:$A$1000,0)),""))</f>
        <v/>
      </c>
      <c r="H57" s="37">
        <f>IF(B57="","",IFERROR(INDEX('Purchases'!$B$2:$B$1000,MATCH(B57,'Purchases'!$A$2:$A$1000,0)),""))</f>
        <v/>
      </c>
      <c r="I57" s="35" t="n"/>
      <c r="K57" s="38">
        <f>IF(A57="","",IF(J57&lt;&gt;"","Discarded",IF(COUNTIF('Sales'!$B$2:$B$1000,A57)-COUNTIFS('Sales'!$B$2:$B$1000,A57,'Sales'!$F$2:$F$1000,"Cancelled")-COUNTIFS('Sales'!$B$2:$B$1000,A57,'Sales'!$F$2:$F$1000,"Returned")&gt;0,"Sold",IF(N(I57)&gt;0,"Online","In stock"))))</f>
        <v/>
      </c>
      <c r="L57" s="37">
        <f>IF(K57&lt;&gt;"Sold","",IFERROR(MAXIFS('Sales'!$A$2:$A$1000,'Sales'!$B$2:$B$1000,A57,'Sales'!$F$2:$F$1000,"&lt;&gt;Cancelled",'Sales'!$F$2:$F$1000,"&lt;&gt;Returned"),""))</f>
        <v/>
      </c>
      <c r="M57" s="39">
        <f>IF(OR(A57="",H57=""),"",IF(K57="Sold",IF(L57="","",L57-H57),TODAY()-H57))</f>
        <v/>
      </c>
      <c r="N57" s="38">
        <f>IF(OR(A57="",M57=""),"",IF(AND(K57&lt;&gt;"Sold",K57&lt;&gt;"Discarded",M57&gt;=JoursDormant),"Yes",""))</f>
        <v/>
      </c>
      <c r="O57" s="38">
        <f>IF(B57="","",IFERROR(INDEX('Purchases'!$I$2:$I$1000,MATCH(B57,'Purchases'!$A$2:$A$1000,0)),""))</f>
        <v/>
      </c>
    </row>
    <row r="58">
      <c r="G58" s="36">
        <f>IF(B58="","",IFERROR(INDEX('Purchases'!$G$2:$G$1000,MATCH(B58,'Purchases'!$A$2:$A$1000,0)),""))</f>
        <v/>
      </c>
      <c r="H58" s="37">
        <f>IF(B58="","",IFERROR(INDEX('Purchases'!$B$2:$B$1000,MATCH(B58,'Purchases'!$A$2:$A$1000,0)),""))</f>
        <v/>
      </c>
      <c r="I58" s="35" t="n"/>
      <c r="K58" s="38">
        <f>IF(A58="","",IF(J58&lt;&gt;"","Discarded",IF(COUNTIF('Sales'!$B$2:$B$1000,A58)-COUNTIFS('Sales'!$B$2:$B$1000,A58,'Sales'!$F$2:$F$1000,"Cancelled")-COUNTIFS('Sales'!$B$2:$B$1000,A58,'Sales'!$F$2:$F$1000,"Returned")&gt;0,"Sold",IF(N(I58)&gt;0,"Online","In stock"))))</f>
        <v/>
      </c>
      <c r="L58" s="37">
        <f>IF(K58&lt;&gt;"Sold","",IFERROR(MAXIFS('Sales'!$A$2:$A$1000,'Sales'!$B$2:$B$1000,A58,'Sales'!$F$2:$F$1000,"&lt;&gt;Cancelled",'Sales'!$F$2:$F$1000,"&lt;&gt;Returned"),""))</f>
        <v/>
      </c>
      <c r="M58" s="39">
        <f>IF(OR(A58="",H58=""),"",IF(K58="Sold",IF(L58="","",L58-H58),TODAY()-H58))</f>
        <v/>
      </c>
      <c r="N58" s="38">
        <f>IF(OR(A58="",M58=""),"",IF(AND(K58&lt;&gt;"Sold",K58&lt;&gt;"Discarded",M58&gt;=JoursDormant),"Yes",""))</f>
        <v/>
      </c>
      <c r="O58" s="38">
        <f>IF(B58="","",IFERROR(INDEX('Purchases'!$I$2:$I$1000,MATCH(B58,'Purchases'!$A$2:$A$1000,0)),""))</f>
        <v/>
      </c>
    </row>
    <row r="59">
      <c r="G59" s="36">
        <f>IF(B59="","",IFERROR(INDEX('Purchases'!$G$2:$G$1000,MATCH(B59,'Purchases'!$A$2:$A$1000,0)),""))</f>
        <v/>
      </c>
      <c r="H59" s="37">
        <f>IF(B59="","",IFERROR(INDEX('Purchases'!$B$2:$B$1000,MATCH(B59,'Purchases'!$A$2:$A$1000,0)),""))</f>
        <v/>
      </c>
      <c r="I59" s="35" t="n"/>
      <c r="K59" s="38">
        <f>IF(A59="","",IF(J59&lt;&gt;"","Discarded",IF(COUNTIF('Sales'!$B$2:$B$1000,A59)-COUNTIFS('Sales'!$B$2:$B$1000,A59,'Sales'!$F$2:$F$1000,"Cancelled")-COUNTIFS('Sales'!$B$2:$B$1000,A59,'Sales'!$F$2:$F$1000,"Returned")&gt;0,"Sold",IF(N(I59)&gt;0,"Online","In stock"))))</f>
        <v/>
      </c>
      <c r="L59" s="37">
        <f>IF(K59&lt;&gt;"Sold","",IFERROR(MAXIFS('Sales'!$A$2:$A$1000,'Sales'!$B$2:$B$1000,A59,'Sales'!$F$2:$F$1000,"&lt;&gt;Cancelled",'Sales'!$F$2:$F$1000,"&lt;&gt;Returned"),""))</f>
        <v/>
      </c>
      <c r="M59" s="39">
        <f>IF(OR(A59="",H59=""),"",IF(K59="Sold",IF(L59="","",L59-H59),TODAY()-H59))</f>
        <v/>
      </c>
      <c r="N59" s="38">
        <f>IF(OR(A59="",M59=""),"",IF(AND(K59&lt;&gt;"Sold",K59&lt;&gt;"Discarded",M59&gt;=JoursDormant),"Yes",""))</f>
        <v/>
      </c>
      <c r="O59" s="38">
        <f>IF(B59="","",IFERROR(INDEX('Purchases'!$I$2:$I$1000,MATCH(B59,'Purchases'!$A$2:$A$1000,0)),""))</f>
        <v/>
      </c>
    </row>
    <row r="60">
      <c r="G60" s="36">
        <f>IF(B60="","",IFERROR(INDEX('Purchases'!$G$2:$G$1000,MATCH(B60,'Purchases'!$A$2:$A$1000,0)),""))</f>
        <v/>
      </c>
      <c r="H60" s="37">
        <f>IF(B60="","",IFERROR(INDEX('Purchases'!$B$2:$B$1000,MATCH(B60,'Purchases'!$A$2:$A$1000,0)),""))</f>
        <v/>
      </c>
      <c r="I60" s="35" t="n"/>
      <c r="K60" s="38">
        <f>IF(A60="","",IF(J60&lt;&gt;"","Discarded",IF(COUNTIF('Sales'!$B$2:$B$1000,A60)-COUNTIFS('Sales'!$B$2:$B$1000,A60,'Sales'!$F$2:$F$1000,"Cancelled")-COUNTIFS('Sales'!$B$2:$B$1000,A60,'Sales'!$F$2:$F$1000,"Returned")&gt;0,"Sold",IF(N(I60)&gt;0,"Online","In stock"))))</f>
        <v/>
      </c>
      <c r="L60" s="37">
        <f>IF(K60&lt;&gt;"Sold","",IFERROR(MAXIFS('Sales'!$A$2:$A$1000,'Sales'!$B$2:$B$1000,A60,'Sales'!$F$2:$F$1000,"&lt;&gt;Cancelled",'Sales'!$F$2:$F$1000,"&lt;&gt;Returned"),""))</f>
        <v/>
      </c>
      <c r="M60" s="39">
        <f>IF(OR(A60="",H60=""),"",IF(K60="Sold",IF(L60="","",L60-H60),TODAY()-H60))</f>
        <v/>
      </c>
      <c r="N60" s="38">
        <f>IF(OR(A60="",M60=""),"",IF(AND(K60&lt;&gt;"Sold",K60&lt;&gt;"Discarded",M60&gt;=JoursDormant),"Yes",""))</f>
        <v/>
      </c>
      <c r="O60" s="38">
        <f>IF(B60="","",IFERROR(INDEX('Purchases'!$I$2:$I$1000,MATCH(B60,'Purchases'!$A$2:$A$1000,0)),""))</f>
        <v/>
      </c>
    </row>
    <row r="61">
      <c r="G61" s="36">
        <f>IF(B61="","",IFERROR(INDEX('Purchases'!$G$2:$G$1000,MATCH(B61,'Purchases'!$A$2:$A$1000,0)),""))</f>
        <v/>
      </c>
      <c r="H61" s="37">
        <f>IF(B61="","",IFERROR(INDEX('Purchases'!$B$2:$B$1000,MATCH(B61,'Purchases'!$A$2:$A$1000,0)),""))</f>
        <v/>
      </c>
      <c r="I61" s="35" t="n"/>
      <c r="K61" s="38">
        <f>IF(A61="","",IF(J61&lt;&gt;"","Discarded",IF(COUNTIF('Sales'!$B$2:$B$1000,A61)-COUNTIFS('Sales'!$B$2:$B$1000,A61,'Sales'!$F$2:$F$1000,"Cancelled")-COUNTIFS('Sales'!$B$2:$B$1000,A61,'Sales'!$F$2:$F$1000,"Returned")&gt;0,"Sold",IF(N(I61)&gt;0,"Online","In stock"))))</f>
        <v/>
      </c>
      <c r="L61" s="37">
        <f>IF(K61&lt;&gt;"Sold","",IFERROR(MAXIFS('Sales'!$A$2:$A$1000,'Sales'!$B$2:$B$1000,A61,'Sales'!$F$2:$F$1000,"&lt;&gt;Cancelled",'Sales'!$F$2:$F$1000,"&lt;&gt;Returned"),""))</f>
        <v/>
      </c>
      <c r="M61" s="39">
        <f>IF(OR(A61="",H61=""),"",IF(K61="Sold",IF(L61="","",L61-H61),TODAY()-H61))</f>
        <v/>
      </c>
      <c r="N61" s="38">
        <f>IF(OR(A61="",M61=""),"",IF(AND(K61&lt;&gt;"Sold",K61&lt;&gt;"Discarded",M61&gt;=JoursDormant),"Yes",""))</f>
        <v/>
      </c>
      <c r="O61" s="38">
        <f>IF(B61="","",IFERROR(INDEX('Purchases'!$I$2:$I$1000,MATCH(B61,'Purchases'!$A$2:$A$1000,0)),""))</f>
        <v/>
      </c>
    </row>
    <row r="62">
      <c r="G62" s="36">
        <f>IF(B62="","",IFERROR(INDEX('Purchases'!$G$2:$G$1000,MATCH(B62,'Purchases'!$A$2:$A$1000,0)),""))</f>
        <v/>
      </c>
      <c r="H62" s="37">
        <f>IF(B62="","",IFERROR(INDEX('Purchases'!$B$2:$B$1000,MATCH(B62,'Purchases'!$A$2:$A$1000,0)),""))</f>
        <v/>
      </c>
      <c r="I62" s="35" t="n"/>
      <c r="K62" s="38">
        <f>IF(A62="","",IF(J62&lt;&gt;"","Discarded",IF(COUNTIF('Sales'!$B$2:$B$1000,A62)-COUNTIFS('Sales'!$B$2:$B$1000,A62,'Sales'!$F$2:$F$1000,"Cancelled")-COUNTIFS('Sales'!$B$2:$B$1000,A62,'Sales'!$F$2:$F$1000,"Returned")&gt;0,"Sold",IF(N(I62)&gt;0,"Online","In stock"))))</f>
        <v/>
      </c>
      <c r="L62" s="37">
        <f>IF(K62&lt;&gt;"Sold","",IFERROR(MAXIFS('Sales'!$A$2:$A$1000,'Sales'!$B$2:$B$1000,A62,'Sales'!$F$2:$F$1000,"&lt;&gt;Cancelled",'Sales'!$F$2:$F$1000,"&lt;&gt;Returned"),""))</f>
        <v/>
      </c>
      <c r="M62" s="39">
        <f>IF(OR(A62="",H62=""),"",IF(K62="Sold",IF(L62="","",L62-H62),TODAY()-H62))</f>
        <v/>
      </c>
      <c r="N62" s="38">
        <f>IF(OR(A62="",M62=""),"",IF(AND(K62&lt;&gt;"Sold",K62&lt;&gt;"Discarded",M62&gt;=JoursDormant),"Yes",""))</f>
        <v/>
      </c>
      <c r="O62" s="38">
        <f>IF(B62="","",IFERROR(INDEX('Purchases'!$I$2:$I$1000,MATCH(B62,'Purchases'!$A$2:$A$1000,0)),""))</f>
        <v/>
      </c>
    </row>
    <row r="63">
      <c r="G63" s="36">
        <f>IF(B63="","",IFERROR(INDEX('Purchases'!$G$2:$G$1000,MATCH(B63,'Purchases'!$A$2:$A$1000,0)),""))</f>
        <v/>
      </c>
      <c r="H63" s="37">
        <f>IF(B63="","",IFERROR(INDEX('Purchases'!$B$2:$B$1000,MATCH(B63,'Purchases'!$A$2:$A$1000,0)),""))</f>
        <v/>
      </c>
      <c r="I63" s="35" t="n"/>
      <c r="K63" s="38">
        <f>IF(A63="","",IF(J63&lt;&gt;"","Discarded",IF(COUNTIF('Sales'!$B$2:$B$1000,A63)-COUNTIFS('Sales'!$B$2:$B$1000,A63,'Sales'!$F$2:$F$1000,"Cancelled")-COUNTIFS('Sales'!$B$2:$B$1000,A63,'Sales'!$F$2:$F$1000,"Returned")&gt;0,"Sold",IF(N(I63)&gt;0,"Online","In stock"))))</f>
        <v/>
      </c>
      <c r="L63" s="37">
        <f>IF(K63&lt;&gt;"Sold","",IFERROR(MAXIFS('Sales'!$A$2:$A$1000,'Sales'!$B$2:$B$1000,A63,'Sales'!$F$2:$F$1000,"&lt;&gt;Cancelled",'Sales'!$F$2:$F$1000,"&lt;&gt;Returned"),""))</f>
        <v/>
      </c>
      <c r="M63" s="39">
        <f>IF(OR(A63="",H63=""),"",IF(K63="Sold",IF(L63="","",L63-H63),TODAY()-H63))</f>
        <v/>
      </c>
      <c r="N63" s="38">
        <f>IF(OR(A63="",M63=""),"",IF(AND(K63&lt;&gt;"Sold",K63&lt;&gt;"Discarded",M63&gt;=JoursDormant),"Yes",""))</f>
        <v/>
      </c>
      <c r="O63" s="38">
        <f>IF(B63="","",IFERROR(INDEX('Purchases'!$I$2:$I$1000,MATCH(B63,'Purchases'!$A$2:$A$1000,0)),""))</f>
        <v/>
      </c>
    </row>
    <row r="64">
      <c r="G64" s="36">
        <f>IF(B64="","",IFERROR(INDEX('Purchases'!$G$2:$G$1000,MATCH(B64,'Purchases'!$A$2:$A$1000,0)),""))</f>
        <v/>
      </c>
      <c r="H64" s="37">
        <f>IF(B64="","",IFERROR(INDEX('Purchases'!$B$2:$B$1000,MATCH(B64,'Purchases'!$A$2:$A$1000,0)),""))</f>
        <v/>
      </c>
      <c r="I64" s="35" t="n"/>
      <c r="K64" s="38">
        <f>IF(A64="","",IF(J64&lt;&gt;"","Discarded",IF(COUNTIF('Sales'!$B$2:$B$1000,A64)-COUNTIFS('Sales'!$B$2:$B$1000,A64,'Sales'!$F$2:$F$1000,"Cancelled")-COUNTIFS('Sales'!$B$2:$B$1000,A64,'Sales'!$F$2:$F$1000,"Returned")&gt;0,"Sold",IF(N(I64)&gt;0,"Online","In stock"))))</f>
        <v/>
      </c>
      <c r="L64" s="37">
        <f>IF(K64&lt;&gt;"Sold","",IFERROR(MAXIFS('Sales'!$A$2:$A$1000,'Sales'!$B$2:$B$1000,A64,'Sales'!$F$2:$F$1000,"&lt;&gt;Cancelled",'Sales'!$F$2:$F$1000,"&lt;&gt;Returned"),""))</f>
        <v/>
      </c>
      <c r="M64" s="39">
        <f>IF(OR(A64="",H64=""),"",IF(K64="Sold",IF(L64="","",L64-H64),TODAY()-H64))</f>
        <v/>
      </c>
      <c r="N64" s="38">
        <f>IF(OR(A64="",M64=""),"",IF(AND(K64&lt;&gt;"Sold",K64&lt;&gt;"Discarded",M64&gt;=JoursDormant),"Yes",""))</f>
        <v/>
      </c>
      <c r="O64" s="38">
        <f>IF(B64="","",IFERROR(INDEX('Purchases'!$I$2:$I$1000,MATCH(B64,'Purchases'!$A$2:$A$1000,0)),""))</f>
        <v/>
      </c>
    </row>
    <row r="65">
      <c r="G65" s="36">
        <f>IF(B65="","",IFERROR(INDEX('Purchases'!$G$2:$G$1000,MATCH(B65,'Purchases'!$A$2:$A$1000,0)),""))</f>
        <v/>
      </c>
      <c r="H65" s="37">
        <f>IF(B65="","",IFERROR(INDEX('Purchases'!$B$2:$B$1000,MATCH(B65,'Purchases'!$A$2:$A$1000,0)),""))</f>
        <v/>
      </c>
      <c r="I65" s="35" t="n"/>
      <c r="K65" s="38">
        <f>IF(A65="","",IF(J65&lt;&gt;"","Discarded",IF(COUNTIF('Sales'!$B$2:$B$1000,A65)-COUNTIFS('Sales'!$B$2:$B$1000,A65,'Sales'!$F$2:$F$1000,"Cancelled")-COUNTIFS('Sales'!$B$2:$B$1000,A65,'Sales'!$F$2:$F$1000,"Returned")&gt;0,"Sold",IF(N(I65)&gt;0,"Online","In stock"))))</f>
        <v/>
      </c>
      <c r="L65" s="37">
        <f>IF(K65&lt;&gt;"Sold","",IFERROR(MAXIFS('Sales'!$A$2:$A$1000,'Sales'!$B$2:$B$1000,A65,'Sales'!$F$2:$F$1000,"&lt;&gt;Cancelled",'Sales'!$F$2:$F$1000,"&lt;&gt;Returned"),""))</f>
        <v/>
      </c>
      <c r="M65" s="39">
        <f>IF(OR(A65="",H65=""),"",IF(K65="Sold",IF(L65="","",L65-H65),TODAY()-H65))</f>
        <v/>
      </c>
      <c r="N65" s="38">
        <f>IF(OR(A65="",M65=""),"",IF(AND(K65&lt;&gt;"Sold",K65&lt;&gt;"Discarded",M65&gt;=JoursDormant),"Yes",""))</f>
        <v/>
      </c>
      <c r="O65" s="38">
        <f>IF(B65="","",IFERROR(INDEX('Purchases'!$I$2:$I$1000,MATCH(B65,'Purchases'!$A$2:$A$1000,0)),""))</f>
        <v/>
      </c>
    </row>
    <row r="66">
      <c r="G66" s="36">
        <f>IF(B66="","",IFERROR(INDEX('Purchases'!$G$2:$G$1000,MATCH(B66,'Purchases'!$A$2:$A$1000,0)),""))</f>
        <v/>
      </c>
      <c r="H66" s="37">
        <f>IF(B66="","",IFERROR(INDEX('Purchases'!$B$2:$B$1000,MATCH(B66,'Purchases'!$A$2:$A$1000,0)),""))</f>
        <v/>
      </c>
      <c r="I66" s="35" t="n"/>
      <c r="K66" s="38">
        <f>IF(A66="","",IF(J66&lt;&gt;"","Discarded",IF(COUNTIF('Sales'!$B$2:$B$1000,A66)-COUNTIFS('Sales'!$B$2:$B$1000,A66,'Sales'!$F$2:$F$1000,"Cancelled")-COUNTIFS('Sales'!$B$2:$B$1000,A66,'Sales'!$F$2:$F$1000,"Returned")&gt;0,"Sold",IF(N(I66)&gt;0,"Online","In stock"))))</f>
        <v/>
      </c>
      <c r="L66" s="37">
        <f>IF(K66&lt;&gt;"Sold","",IFERROR(MAXIFS('Sales'!$A$2:$A$1000,'Sales'!$B$2:$B$1000,A66,'Sales'!$F$2:$F$1000,"&lt;&gt;Cancelled",'Sales'!$F$2:$F$1000,"&lt;&gt;Returned"),""))</f>
        <v/>
      </c>
      <c r="M66" s="39">
        <f>IF(OR(A66="",H66=""),"",IF(K66="Sold",IF(L66="","",L66-H66),TODAY()-H66))</f>
        <v/>
      </c>
      <c r="N66" s="38">
        <f>IF(OR(A66="",M66=""),"",IF(AND(K66&lt;&gt;"Sold",K66&lt;&gt;"Discarded",M66&gt;=JoursDormant),"Yes",""))</f>
        <v/>
      </c>
      <c r="O66" s="38">
        <f>IF(B66="","",IFERROR(INDEX('Purchases'!$I$2:$I$1000,MATCH(B66,'Purchases'!$A$2:$A$1000,0)),""))</f>
        <v/>
      </c>
    </row>
    <row r="67">
      <c r="G67" s="36">
        <f>IF(B67="","",IFERROR(INDEX('Purchases'!$G$2:$G$1000,MATCH(B67,'Purchases'!$A$2:$A$1000,0)),""))</f>
        <v/>
      </c>
      <c r="H67" s="37">
        <f>IF(B67="","",IFERROR(INDEX('Purchases'!$B$2:$B$1000,MATCH(B67,'Purchases'!$A$2:$A$1000,0)),""))</f>
        <v/>
      </c>
      <c r="I67" s="35" t="n"/>
      <c r="K67" s="38">
        <f>IF(A67="","",IF(J67&lt;&gt;"","Discarded",IF(COUNTIF('Sales'!$B$2:$B$1000,A67)-COUNTIFS('Sales'!$B$2:$B$1000,A67,'Sales'!$F$2:$F$1000,"Cancelled")-COUNTIFS('Sales'!$B$2:$B$1000,A67,'Sales'!$F$2:$F$1000,"Returned")&gt;0,"Sold",IF(N(I67)&gt;0,"Online","In stock"))))</f>
        <v/>
      </c>
      <c r="L67" s="37">
        <f>IF(K67&lt;&gt;"Sold","",IFERROR(MAXIFS('Sales'!$A$2:$A$1000,'Sales'!$B$2:$B$1000,A67,'Sales'!$F$2:$F$1000,"&lt;&gt;Cancelled",'Sales'!$F$2:$F$1000,"&lt;&gt;Returned"),""))</f>
        <v/>
      </c>
      <c r="M67" s="39">
        <f>IF(OR(A67="",H67=""),"",IF(K67="Sold",IF(L67="","",L67-H67),TODAY()-H67))</f>
        <v/>
      </c>
      <c r="N67" s="38">
        <f>IF(OR(A67="",M67=""),"",IF(AND(K67&lt;&gt;"Sold",K67&lt;&gt;"Discarded",M67&gt;=JoursDormant),"Yes",""))</f>
        <v/>
      </c>
      <c r="O67" s="38">
        <f>IF(B67="","",IFERROR(INDEX('Purchases'!$I$2:$I$1000,MATCH(B67,'Purchases'!$A$2:$A$1000,0)),""))</f>
        <v/>
      </c>
    </row>
    <row r="68">
      <c r="G68" s="36">
        <f>IF(B68="","",IFERROR(INDEX('Purchases'!$G$2:$G$1000,MATCH(B68,'Purchases'!$A$2:$A$1000,0)),""))</f>
        <v/>
      </c>
      <c r="H68" s="37">
        <f>IF(B68="","",IFERROR(INDEX('Purchases'!$B$2:$B$1000,MATCH(B68,'Purchases'!$A$2:$A$1000,0)),""))</f>
        <v/>
      </c>
      <c r="I68" s="35" t="n"/>
      <c r="K68" s="38">
        <f>IF(A68="","",IF(J68&lt;&gt;"","Discarded",IF(COUNTIF('Sales'!$B$2:$B$1000,A68)-COUNTIFS('Sales'!$B$2:$B$1000,A68,'Sales'!$F$2:$F$1000,"Cancelled")-COUNTIFS('Sales'!$B$2:$B$1000,A68,'Sales'!$F$2:$F$1000,"Returned")&gt;0,"Sold",IF(N(I68)&gt;0,"Online","In stock"))))</f>
        <v/>
      </c>
      <c r="L68" s="37">
        <f>IF(K68&lt;&gt;"Sold","",IFERROR(MAXIFS('Sales'!$A$2:$A$1000,'Sales'!$B$2:$B$1000,A68,'Sales'!$F$2:$F$1000,"&lt;&gt;Cancelled",'Sales'!$F$2:$F$1000,"&lt;&gt;Returned"),""))</f>
        <v/>
      </c>
      <c r="M68" s="39">
        <f>IF(OR(A68="",H68=""),"",IF(K68="Sold",IF(L68="","",L68-H68),TODAY()-H68))</f>
        <v/>
      </c>
      <c r="N68" s="38">
        <f>IF(OR(A68="",M68=""),"",IF(AND(K68&lt;&gt;"Sold",K68&lt;&gt;"Discarded",M68&gt;=JoursDormant),"Yes",""))</f>
        <v/>
      </c>
      <c r="O68" s="38">
        <f>IF(B68="","",IFERROR(INDEX('Purchases'!$I$2:$I$1000,MATCH(B68,'Purchases'!$A$2:$A$1000,0)),""))</f>
        <v/>
      </c>
    </row>
    <row r="69">
      <c r="G69" s="36">
        <f>IF(B69="","",IFERROR(INDEX('Purchases'!$G$2:$G$1000,MATCH(B69,'Purchases'!$A$2:$A$1000,0)),""))</f>
        <v/>
      </c>
      <c r="H69" s="37">
        <f>IF(B69="","",IFERROR(INDEX('Purchases'!$B$2:$B$1000,MATCH(B69,'Purchases'!$A$2:$A$1000,0)),""))</f>
        <v/>
      </c>
      <c r="I69" s="35" t="n"/>
      <c r="K69" s="38">
        <f>IF(A69="","",IF(J69&lt;&gt;"","Discarded",IF(COUNTIF('Sales'!$B$2:$B$1000,A69)-COUNTIFS('Sales'!$B$2:$B$1000,A69,'Sales'!$F$2:$F$1000,"Cancelled")-COUNTIFS('Sales'!$B$2:$B$1000,A69,'Sales'!$F$2:$F$1000,"Returned")&gt;0,"Sold",IF(N(I69)&gt;0,"Online","In stock"))))</f>
        <v/>
      </c>
      <c r="L69" s="37">
        <f>IF(K69&lt;&gt;"Sold","",IFERROR(MAXIFS('Sales'!$A$2:$A$1000,'Sales'!$B$2:$B$1000,A69,'Sales'!$F$2:$F$1000,"&lt;&gt;Cancelled",'Sales'!$F$2:$F$1000,"&lt;&gt;Returned"),""))</f>
        <v/>
      </c>
      <c r="M69" s="39">
        <f>IF(OR(A69="",H69=""),"",IF(K69="Sold",IF(L69="","",L69-H69),TODAY()-H69))</f>
        <v/>
      </c>
      <c r="N69" s="38">
        <f>IF(OR(A69="",M69=""),"",IF(AND(K69&lt;&gt;"Sold",K69&lt;&gt;"Discarded",M69&gt;=JoursDormant),"Yes",""))</f>
        <v/>
      </c>
      <c r="O69" s="38">
        <f>IF(B69="","",IFERROR(INDEX('Purchases'!$I$2:$I$1000,MATCH(B69,'Purchases'!$A$2:$A$1000,0)),""))</f>
        <v/>
      </c>
    </row>
    <row r="70">
      <c r="G70" s="36">
        <f>IF(B70="","",IFERROR(INDEX('Purchases'!$G$2:$G$1000,MATCH(B70,'Purchases'!$A$2:$A$1000,0)),""))</f>
        <v/>
      </c>
      <c r="H70" s="37">
        <f>IF(B70="","",IFERROR(INDEX('Purchases'!$B$2:$B$1000,MATCH(B70,'Purchases'!$A$2:$A$1000,0)),""))</f>
        <v/>
      </c>
      <c r="I70" s="35" t="n"/>
      <c r="K70" s="38">
        <f>IF(A70="","",IF(J70&lt;&gt;"","Discarded",IF(COUNTIF('Sales'!$B$2:$B$1000,A70)-COUNTIFS('Sales'!$B$2:$B$1000,A70,'Sales'!$F$2:$F$1000,"Cancelled")-COUNTIFS('Sales'!$B$2:$B$1000,A70,'Sales'!$F$2:$F$1000,"Returned")&gt;0,"Sold",IF(N(I70)&gt;0,"Online","In stock"))))</f>
        <v/>
      </c>
      <c r="L70" s="37">
        <f>IF(K70&lt;&gt;"Sold","",IFERROR(MAXIFS('Sales'!$A$2:$A$1000,'Sales'!$B$2:$B$1000,A70,'Sales'!$F$2:$F$1000,"&lt;&gt;Cancelled",'Sales'!$F$2:$F$1000,"&lt;&gt;Returned"),""))</f>
        <v/>
      </c>
      <c r="M70" s="39">
        <f>IF(OR(A70="",H70=""),"",IF(K70="Sold",IF(L70="","",L70-H70),TODAY()-H70))</f>
        <v/>
      </c>
      <c r="N70" s="38">
        <f>IF(OR(A70="",M70=""),"",IF(AND(K70&lt;&gt;"Sold",K70&lt;&gt;"Discarded",M70&gt;=JoursDormant),"Yes",""))</f>
        <v/>
      </c>
      <c r="O70" s="38">
        <f>IF(B70="","",IFERROR(INDEX('Purchases'!$I$2:$I$1000,MATCH(B70,'Purchases'!$A$2:$A$1000,0)),""))</f>
        <v/>
      </c>
    </row>
    <row r="71">
      <c r="G71" s="36">
        <f>IF(B71="","",IFERROR(INDEX('Purchases'!$G$2:$G$1000,MATCH(B71,'Purchases'!$A$2:$A$1000,0)),""))</f>
        <v/>
      </c>
      <c r="H71" s="37">
        <f>IF(B71="","",IFERROR(INDEX('Purchases'!$B$2:$B$1000,MATCH(B71,'Purchases'!$A$2:$A$1000,0)),""))</f>
        <v/>
      </c>
      <c r="I71" s="35" t="n"/>
      <c r="K71" s="38">
        <f>IF(A71="","",IF(J71&lt;&gt;"","Discarded",IF(COUNTIF('Sales'!$B$2:$B$1000,A71)-COUNTIFS('Sales'!$B$2:$B$1000,A71,'Sales'!$F$2:$F$1000,"Cancelled")-COUNTIFS('Sales'!$B$2:$B$1000,A71,'Sales'!$F$2:$F$1000,"Returned")&gt;0,"Sold",IF(N(I71)&gt;0,"Online","In stock"))))</f>
        <v/>
      </c>
      <c r="L71" s="37">
        <f>IF(K71&lt;&gt;"Sold","",IFERROR(MAXIFS('Sales'!$A$2:$A$1000,'Sales'!$B$2:$B$1000,A71,'Sales'!$F$2:$F$1000,"&lt;&gt;Cancelled",'Sales'!$F$2:$F$1000,"&lt;&gt;Returned"),""))</f>
        <v/>
      </c>
      <c r="M71" s="39">
        <f>IF(OR(A71="",H71=""),"",IF(K71="Sold",IF(L71="","",L71-H71),TODAY()-H71))</f>
        <v/>
      </c>
      <c r="N71" s="38">
        <f>IF(OR(A71="",M71=""),"",IF(AND(K71&lt;&gt;"Sold",K71&lt;&gt;"Discarded",M71&gt;=JoursDormant),"Yes",""))</f>
        <v/>
      </c>
      <c r="O71" s="38">
        <f>IF(B71="","",IFERROR(INDEX('Purchases'!$I$2:$I$1000,MATCH(B71,'Purchases'!$A$2:$A$1000,0)),""))</f>
        <v/>
      </c>
    </row>
    <row r="72">
      <c r="G72" s="36">
        <f>IF(B72="","",IFERROR(INDEX('Purchases'!$G$2:$G$1000,MATCH(B72,'Purchases'!$A$2:$A$1000,0)),""))</f>
        <v/>
      </c>
      <c r="H72" s="37">
        <f>IF(B72="","",IFERROR(INDEX('Purchases'!$B$2:$B$1000,MATCH(B72,'Purchases'!$A$2:$A$1000,0)),""))</f>
        <v/>
      </c>
      <c r="I72" s="35" t="n"/>
      <c r="K72" s="38">
        <f>IF(A72="","",IF(J72&lt;&gt;"","Discarded",IF(COUNTIF('Sales'!$B$2:$B$1000,A72)-COUNTIFS('Sales'!$B$2:$B$1000,A72,'Sales'!$F$2:$F$1000,"Cancelled")-COUNTIFS('Sales'!$B$2:$B$1000,A72,'Sales'!$F$2:$F$1000,"Returned")&gt;0,"Sold",IF(N(I72)&gt;0,"Online","In stock"))))</f>
        <v/>
      </c>
      <c r="L72" s="37">
        <f>IF(K72&lt;&gt;"Sold","",IFERROR(MAXIFS('Sales'!$A$2:$A$1000,'Sales'!$B$2:$B$1000,A72,'Sales'!$F$2:$F$1000,"&lt;&gt;Cancelled",'Sales'!$F$2:$F$1000,"&lt;&gt;Returned"),""))</f>
        <v/>
      </c>
      <c r="M72" s="39">
        <f>IF(OR(A72="",H72=""),"",IF(K72="Sold",IF(L72="","",L72-H72),TODAY()-H72))</f>
        <v/>
      </c>
      <c r="N72" s="38">
        <f>IF(OR(A72="",M72=""),"",IF(AND(K72&lt;&gt;"Sold",K72&lt;&gt;"Discarded",M72&gt;=JoursDormant),"Yes",""))</f>
        <v/>
      </c>
      <c r="O72" s="38">
        <f>IF(B72="","",IFERROR(INDEX('Purchases'!$I$2:$I$1000,MATCH(B72,'Purchases'!$A$2:$A$1000,0)),""))</f>
        <v/>
      </c>
    </row>
    <row r="73">
      <c r="G73" s="36">
        <f>IF(B73="","",IFERROR(INDEX('Purchases'!$G$2:$G$1000,MATCH(B73,'Purchases'!$A$2:$A$1000,0)),""))</f>
        <v/>
      </c>
      <c r="H73" s="37">
        <f>IF(B73="","",IFERROR(INDEX('Purchases'!$B$2:$B$1000,MATCH(B73,'Purchases'!$A$2:$A$1000,0)),""))</f>
        <v/>
      </c>
      <c r="I73" s="35" t="n"/>
      <c r="K73" s="38">
        <f>IF(A73="","",IF(J73&lt;&gt;"","Discarded",IF(COUNTIF('Sales'!$B$2:$B$1000,A73)-COUNTIFS('Sales'!$B$2:$B$1000,A73,'Sales'!$F$2:$F$1000,"Cancelled")-COUNTIFS('Sales'!$B$2:$B$1000,A73,'Sales'!$F$2:$F$1000,"Returned")&gt;0,"Sold",IF(N(I73)&gt;0,"Online","In stock"))))</f>
        <v/>
      </c>
      <c r="L73" s="37">
        <f>IF(K73&lt;&gt;"Sold","",IFERROR(MAXIFS('Sales'!$A$2:$A$1000,'Sales'!$B$2:$B$1000,A73,'Sales'!$F$2:$F$1000,"&lt;&gt;Cancelled",'Sales'!$F$2:$F$1000,"&lt;&gt;Returned"),""))</f>
        <v/>
      </c>
      <c r="M73" s="39">
        <f>IF(OR(A73="",H73=""),"",IF(K73="Sold",IF(L73="","",L73-H73),TODAY()-H73))</f>
        <v/>
      </c>
      <c r="N73" s="38">
        <f>IF(OR(A73="",M73=""),"",IF(AND(K73&lt;&gt;"Sold",K73&lt;&gt;"Discarded",M73&gt;=JoursDormant),"Yes",""))</f>
        <v/>
      </c>
      <c r="O73" s="38">
        <f>IF(B73="","",IFERROR(INDEX('Purchases'!$I$2:$I$1000,MATCH(B73,'Purchases'!$A$2:$A$1000,0)),""))</f>
        <v/>
      </c>
    </row>
    <row r="74">
      <c r="G74" s="36">
        <f>IF(B74="","",IFERROR(INDEX('Purchases'!$G$2:$G$1000,MATCH(B74,'Purchases'!$A$2:$A$1000,0)),""))</f>
        <v/>
      </c>
      <c r="H74" s="37">
        <f>IF(B74="","",IFERROR(INDEX('Purchases'!$B$2:$B$1000,MATCH(B74,'Purchases'!$A$2:$A$1000,0)),""))</f>
        <v/>
      </c>
      <c r="I74" s="35" t="n"/>
      <c r="K74" s="38">
        <f>IF(A74="","",IF(J74&lt;&gt;"","Discarded",IF(COUNTIF('Sales'!$B$2:$B$1000,A74)-COUNTIFS('Sales'!$B$2:$B$1000,A74,'Sales'!$F$2:$F$1000,"Cancelled")-COUNTIFS('Sales'!$B$2:$B$1000,A74,'Sales'!$F$2:$F$1000,"Returned")&gt;0,"Sold",IF(N(I74)&gt;0,"Online","In stock"))))</f>
        <v/>
      </c>
      <c r="L74" s="37">
        <f>IF(K74&lt;&gt;"Sold","",IFERROR(MAXIFS('Sales'!$A$2:$A$1000,'Sales'!$B$2:$B$1000,A74,'Sales'!$F$2:$F$1000,"&lt;&gt;Cancelled",'Sales'!$F$2:$F$1000,"&lt;&gt;Returned"),""))</f>
        <v/>
      </c>
      <c r="M74" s="39">
        <f>IF(OR(A74="",H74=""),"",IF(K74="Sold",IF(L74="","",L74-H74),TODAY()-H74))</f>
        <v/>
      </c>
      <c r="N74" s="38">
        <f>IF(OR(A74="",M74=""),"",IF(AND(K74&lt;&gt;"Sold",K74&lt;&gt;"Discarded",M74&gt;=JoursDormant),"Yes",""))</f>
        <v/>
      </c>
      <c r="O74" s="38">
        <f>IF(B74="","",IFERROR(INDEX('Purchases'!$I$2:$I$1000,MATCH(B74,'Purchases'!$A$2:$A$1000,0)),""))</f>
        <v/>
      </c>
    </row>
    <row r="75">
      <c r="G75" s="36">
        <f>IF(B75="","",IFERROR(INDEX('Purchases'!$G$2:$G$1000,MATCH(B75,'Purchases'!$A$2:$A$1000,0)),""))</f>
        <v/>
      </c>
      <c r="H75" s="37">
        <f>IF(B75="","",IFERROR(INDEX('Purchases'!$B$2:$B$1000,MATCH(B75,'Purchases'!$A$2:$A$1000,0)),""))</f>
        <v/>
      </c>
      <c r="I75" s="35" t="n"/>
      <c r="K75" s="38">
        <f>IF(A75="","",IF(J75&lt;&gt;"","Discarded",IF(COUNTIF('Sales'!$B$2:$B$1000,A75)-COUNTIFS('Sales'!$B$2:$B$1000,A75,'Sales'!$F$2:$F$1000,"Cancelled")-COUNTIFS('Sales'!$B$2:$B$1000,A75,'Sales'!$F$2:$F$1000,"Returned")&gt;0,"Sold",IF(N(I75)&gt;0,"Online","In stock"))))</f>
        <v/>
      </c>
      <c r="L75" s="37">
        <f>IF(K75&lt;&gt;"Sold","",IFERROR(MAXIFS('Sales'!$A$2:$A$1000,'Sales'!$B$2:$B$1000,A75,'Sales'!$F$2:$F$1000,"&lt;&gt;Cancelled",'Sales'!$F$2:$F$1000,"&lt;&gt;Returned"),""))</f>
        <v/>
      </c>
      <c r="M75" s="39">
        <f>IF(OR(A75="",H75=""),"",IF(K75="Sold",IF(L75="","",L75-H75),TODAY()-H75))</f>
        <v/>
      </c>
      <c r="N75" s="38">
        <f>IF(OR(A75="",M75=""),"",IF(AND(K75&lt;&gt;"Sold",K75&lt;&gt;"Discarded",M75&gt;=JoursDormant),"Yes",""))</f>
        <v/>
      </c>
      <c r="O75" s="38">
        <f>IF(B75="","",IFERROR(INDEX('Purchases'!$I$2:$I$1000,MATCH(B75,'Purchases'!$A$2:$A$1000,0)),""))</f>
        <v/>
      </c>
    </row>
    <row r="76">
      <c r="G76" s="36">
        <f>IF(B76="","",IFERROR(INDEX('Purchases'!$G$2:$G$1000,MATCH(B76,'Purchases'!$A$2:$A$1000,0)),""))</f>
        <v/>
      </c>
      <c r="H76" s="37">
        <f>IF(B76="","",IFERROR(INDEX('Purchases'!$B$2:$B$1000,MATCH(B76,'Purchases'!$A$2:$A$1000,0)),""))</f>
        <v/>
      </c>
      <c r="I76" s="35" t="n"/>
      <c r="K76" s="38">
        <f>IF(A76="","",IF(J76&lt;&gt;"","Discarded",IF(COUNTIF('Sales'!$B$2:$B$1000,A76)-COUNTIFS('Sales'!$B$2:$B$1000,A76,'Sales'!$F$2:$F$1000,"Cancelled")-COUNTIFS('Sales'!$B$2:$B$1000,A76,'Sales'!$F$2:$F$1000,"Returned")&gt;0,"Sold",IF(N(I76)&gt;0,"Online","In stock"))))</f>
        <v/>
      </c>
      <c r="L76" s="37">
        <f>IF(K76&lt;&gt;"Sold","",IFERROR(MAXIFS('Sales'!$A$2:$A$1000,'Sales'!$B$2:$B$1000,A76,'Sales'!$F$2:$F$1000,"&lt;&gt;Cancelled",'Sales'!$F$2:$F$1000,"&lt;&gt;Returned"),""))</f>
        <v/>
      </c>
      <c r="M76" s="39">
        <f>IF(OR(A76="",H76=""),"",IF(K76="Sold",IF(L76="","",L76-H76),TODAY()-H76))</f>
        <v/>
      </c>
      <c r="N76" s="38">
        <f>IF(OR(A76="",M76=""),"",IF(AND(K76&lt;&gt;"Sold",K76&lt;&gt;"Discarded",M76&gt;=JoursDormant),"Yes",""))</f>
        <v/>
      </c>
      <c r="O76" s="38">
        <f>IF(B76="","",IFERROR(INDEX('Purchases'!$I$2:$I$1000,MATCH(B76,'Purchases'!$A$2:$A$1000,0)),""))</f>
        <v/>
      </c>
    </row>
    <row r="77">
      <c r="G77" s="36">
        <f>IF(B77="","",IFERROR(INDEX('Purchases'!$G$2:$G$1000,MATCH(B77,'Purchases'!$A$2:$A$1000,0)),""))</f>
        <v/>
      </c>
      <c r="H77" s="37">
        <f>IF(B77="","",IFERROR(INDEX('Purchases'!$B$2:$B$1000,MATCH(B77,'Purchases'!$A$2:$A$1000,0)),""))</f>
        <v/>
      </c>
      <c r="I77" s="35" t="n"/>
      <c r="K77" s="38">
        <f>IF(A77="","",IF(J77&lt;&gt;"","Discarded",IF(COUNTIF('Sales'!$B$2:$B$1000,A77)-COUNTIFS('Sales'!$B$2:$B$1000,A77,'Sales'!$F$2:$F$1000,"Cancelled")-COUNTIFS('Sales'!$B$2:$B$1000,A77,'Sales'!$F$2:$F$1000,"Returned")&gt;0,"Sold",IF(N(I77)&gt;0,"Online","In stock"))))</f>
        <v/>
      </c>
      <c r="L77" s="37">
        <f>IF(K77&lt;&gt;"Sold","",IFERROR(MAXIFS('Sales'!$A$2:$A$1000,'Sales'!$B$2:$B$1000,A77,'Sales'!$F$2:$F$1000,"&lt;&gt;Cancelled",'Sales'!$F$2:$F$1000,"&lt;&gt;Returned"),""))</f>
        <v/>
      </c>
      <c r="M77" s="39">
        <f>IF(OR(A77="",H77=""),"",IF(K77="Sold",IF(L77="","",L77-H77),TODAY()-H77))</f>
        <v/>
      </c>
      <c r="N77" s="38">
        <f>IF(OR(A77="",M77=""),"",IF(AND(K77&lt;&gt;"Sold",K77&lt;&gt;"Discarded",M77&gt;=JoursDormant),"Yes",""))</f>
        <v/>
      </c>
      <c r="O77" s="38">
        <f>IF(B77="","",IFERROR(INDEX('Purchases'!$I$2:$I$1000,MATCH(B77,'Purchases'!$A$2:$A$1000,0)),""))</f>
        <v/>
      </c>
    </row>
    <row r="78">
      <c r="G78" s="36">
        <f>IF(B78="","",IFERROR(INDEX('Purchases'!$G$2:$G$1000,MATCH(B78,'Purchases'!$A$2:$A$1000,0)),""))</f>
        <v/>
      </c>
      <c r="H78" s="37">
        <f>IF(B78="","",IFERROR(INDEX('Purchases'!$B$2:$B$1000,MATCH(B78,'Purchases'!$A$2:$A$1000,0)),""))</f>
        <v/>
      </c>
      <c r="I78" s="35" t="n"/>
      <c r="K78" s="38">
        <f>IF(A78="","",IF(J78&lt;&gt;"","Discarded",IF(COUNTIF('Sales'!$B$2:$B$1000,A78)-COUNTIFS('Sales'!$B$2:$B$1000,A78,'Sales'!$F$2:$F$1000,"Cancelled")-COUNTIFS('Sales'!$B$2:$B$1000,A78,'Sales'!$F$2:$F$1000,"Returned")&gt;0,"Sold",IF(N(I78)&gt;0,"Online","In stock"))))</f>
        <v/>
      </c>
      <c r="L78" s="37">
        <f>IF(K78&lt;&gt;"Sold","",IFERROR(MAXIFS('Sales'!$A$2:$A$1000,'Sales'!$B$2:$B$1000,A78,'Sales'!$F$2:$F$1000,"&lt;&gt;Cancelled",'Sales'!$F$2:$F$1000,"&lt;&gt;Returned"),""))</f>
        <v/>
      </c>
      <c r="M78" s="39">
        <f>IF(OR(A78="",H78=""),"",IF(K78="Sold",IF(L78="","",L78-H78),TODAY()-H78))</f>
        <v/>
      </c>
      <c r="N78" s="38">
        <f>IF(OR(A78="",M78=""),"",IF(AND(K78&lt;&gt;"Sold",K78&lt;&gt;"Discarded",M78&gt;=JoursDormant),"Yes",""))</f>
        <v/>
      </c>
      <c r="O78" s="38">
        <f>IF(B78="","",IFERROR(INDEX('Purchases'!$I$2:$I$1000,MATCH(B78,'Purchases'!$A$2:$A$1000,0)),""))</f>
        <v/>
      </c>
    </row>
    <row r="79">
      <c r="G79" s="36">
        <f>IF(B79="","",IFERROR(INDEX('Purchases'!$G$2:$G$1000,MATCH(B79,'Purchases'!$A$2:$A$1000,0)),""))</f>
        <v/>
      </c>
      <c r="H79" s="37">
        <f>IF(B79="","",IFERROR(INDEX('Purchases'!$B$2:$B$1000,MATCH(B79,'Purchases'!$A$2:$A$1000,0)),""))</f>
        <v/>
      </c>
      <c r="I79" s="35" t="n"/>
      <c r="K79" s="38">
        <f>IF(A79="","",IF(J79&lt;&gt;"","Discarded",IF(COUNTIF('Sales'!$B$2:$B$1000,A79)-COUNTIFS('Sales'!$B$2:$B$1000,A79,'Sales'!$F$2:$F$1000,"Cancelled")-COUNTIFS('Sales'!$B$2:$B$1000,A79,'Sales'!$F$2:$F$1000,"Returned")&gt;0,"Sold",IF(N(I79)&gt;0,"Online","In stock"))))</f>
        <v/>
      </c>
      <c r="L79" s="37">
        <f>IF(K79&lt;&gt;"Sold","",IFERROR(MAXIFS('Sales'!$A$2:$A$1000,'Sales'!$B$2:$B$1000,A79,'Sales'!$F$2:$F$1000,"&lt;&gt;Cancelled",'Sales'!$F$2:$F$1000,"&lt;&gt;Returned"),""))</f>
        <v/>
      </c>
      <c r="M79" s="39">
        <f>IF(OR(A79="",H79=""),"",IF(K79="Sold",IF(L79="","",L79-H79),TODAY()-H79))</f>
        <v/>
      </c>
      <c r="N79" s="38">
        <f>IF(OR(A79="",M79=""),"",IF(AND(K79&lt;&gt;"Sold",K79&lt;&gt;"Discarded",M79&gt;=JoursDormant),"Yes",""))</f>
        <v/>
      </c>
      <c r="O79" s="38">
        <f>IF(B79="","",IFERROR(INDEX('Purchases'!$I$2:$I$1000,MATCH(B79,'Purchases'!$A$2:$A$1000,0)),""))</f>
        <v/>
      </c>
    </row>
    <row r="80">
      <c r="G80" s="36">
        <f>IF(B80="","",IFERROR(INDEX('Purchases'!$G$2:$G$1000,MATCH(B80,'Purchases'!$A$2:$A$1000,0)),""))</f>
        <v/>
      </c>
      <c r="H80" s="37">
        <f>IF(B80="","",IFERROR(INDEX('Purchases'!$B$2:$B$1000,MATCH(B80,'Purchases'!$A$2:$A$1000,0)),""))</f>
        <v/>
      </c>
      <c r="I80" s="35" t="n"/>
      <c r="K80" s="38">
        <f>IF(A80="","",IF(J80&lt;&gt;"","Discarded",IF(COUNTIF('Sales'!$B$2:$B$1000,A80)-COUNTIFS('Sales'!$B$2:$B$1000,A80,'Sales'!$F$2:$F$1000,"Cancelled")-COUNTIFS('Sales'!$B$2:$B$1000,A80,'Sales'!$F$2:$F$1000,"Returned")&gt;0,"Sold",IF(N(I80)&gt;0,"Online","In stock"))))</f>
        <v/>
      </c>
      <c r="L80" s="37">
        <f>IF(K80&lt;&gt;"Sold","",IFERROR(MAXIFS('Sales'!$A$2:$A$1000,'Sales'!$B$2:$B$1000,A80,'Sales'!$F$2:$F$1000,"&lt;&gt;Cancelled",'Sales'!$F$2:$F$1000,"&lt;&gt;Returned"),""))</f>
        <v/>
      </c>
      <c r="M80" s="39">
        <f>IF(OR(A80="",H80=""),"",IF(K80="Sold",IF(L80="","",L80-H80),TODAY()-H80))</f>
        <v/>
      </c>
      <c r="N80" s="38">
        <f>IF(OR(A80="",M80=""),"",IF(AND(K80&lt;&gt;"Sold",K80&lt;&gt;"Discarded",M80&gt;=JoursDormant),"Yes",""))</f>
        <v/>
      </c>
      <c r="O80" s="38">
        <f>IF(B80="","",IFERROR(INDEX('Purchases'!$I$2:$I$1000,MATCH(B80,'Purchases'!$A$2:$A$1000,0)),""))</f>
        <v/>
      </c>
    </row>
    <row r="81">
      <c r="G81" s="36">
        <f>IF(B81="","",IFERROR(INDEX('Purchases'!$G$2:$G$1000,MATCH(B81,'Purchases'!$A$2:$A$1000,0)),""))</f>
        <v/>
      </c>
      <c r="H81" s="37">
        <f>IF(B81="","",IFERROR(INDEX('Purchases'!$B$2:$B$1000,MATCH(B81,'Purchases'!$A$2:$A$1000,0)),""))</f>
        <v/>
      </c>
      <c r="I81" s="35" t="n"/>
      <c r="K81" s="38">
        <f>IF(A81="","",IF(J81&lt;&gt;"","Discarded",IF(COUNTIF('Sales'!$B$2:$B$1000,A81)-COUNTIFS('Sales'!$B$2:$B$1000,A81,'Sales'!$F$2:$F$1000,"Cancelled")-COUNTIFS('Sales'!$B$2:$B$1000,A81,'Sales'!$F$2:$F$1000,"Returned")&gt;0,"Sold",IF(N(I81)&gt;0,"Online","In stock"))))</f>
        <v/>
      </c>
      <c r="L81" s="37">
        <f>IF(K81&lt;&gt;"Sold","",IFERROR(MAXIFS('Sales'!$A$2:$A$1000,'Sales'!$B$2:$B$1000,A81,'Sales'!$F$2:$F$1000,"&lt;&gt;Cancelled",'Sales'!$F$2:$F$1000,"&lt;&gt;Returned"),""))</f>
        <v/>
      </c>
      <c r="M81" s="39">
        <f>IF(OR(A81="",H81=""),"",IF(K81="Sold",IF(L81="","",L81-H81),TODAY()-H81))</f>
        <v/>
      </c>
      <c r="N81" s="38">
        <f>IF(OR(A81="",M81=""),"",IF(AND(K81&lt;&gt;"Sold",K81&lt;&gt;"Discarded",M81&gt;=JoursDormant),"Yes",""))</f>
        <v/>
      </c>
      <c r="O81" s="38">
        <f>IF(B81="","",IFERROR(INDEX('Purchases'!$I$2:$I$1000,MATCH(B81,'Purchases'!$A$2:$A$1000,0)),""))</f>
        <v/>
      </c>
    </row>
    <row r="82">
      <c r="G82" s="36">
        <f>IF(B82="","",IFERROR(INDEX('Purchases'!$G$2:$G$1000,MATCH(B82,'Purchases'!$A$2:$A$1000,0)),""))</f>
        <v/>
      </c>
      <c r="H82" s="37">
        <f>IF(B82="","",IFERROR(INDEX('Purchases'!$B$2:$B$1000,MATCH(B82,'Purchases'!$A$2:$A$1000,0)),""))</f>
        <v/>
      </c>
      <c r="I82" s="35" t="n"/>
      <c r="K82" s="38">
        <f>IF(A82="","",IF(J82&lt;&gt;"","Discarded",IF(COUNTIF('Sales'!$B$2:$B$1000,A82)-COUNTIFS('Sales'!$B$2:$B$1000,A82,'Sales'!$F$2:$F$1000,"Cancelled")-COUNTIFS('Sales'!$B$2:$B$1000,A82,'Sales'!$F$2:$F$1000,"Returned")&gt;0,"Sold",IF(N(I82)&gt;0,"Online","In stock"))))</f>
        <v/>
      </c>
      <c r="L82" s="37">
        <f>IF(K82&lt;&gt;"Sold","",IFERROR(MAXIFS('Sales'!$A$2:$A$1000,'Sales'!$B$2:$B$1000,A82,'Sales'!$F$2:$F$1000,"&lt;&gt;Cancelled",'Sales'!$F$2:$F$1000,"&lt;&gt;Returned"),""))</f>
        <v/>
      </c>
      <c r="M82" s="39">
        <f>IF(OR(A82="",H82=""),"",IF(K82="Sold",IF(L82="","",L82-H82),TODAY()-H82))</f>
        <v/>
      </c>
      <c r="N82" s="38">
        <f>IF(OR(A82="",M82=""),"",IF(AND(K82&lt;&gt;"Sold",K82&lt;&gt;"Discarded",M82&gt;=JoursDormant),"Yes",""))</f>
        <v/>
      </c>
      <c r="O82" s="38">
        <f>IF(B82="","",IFERROR(INDEX('Purchases'!$I$2:$I$1000,MATCH(B82,'Purchases'!$A$2:$A$1000,0)),""))</f>
        <v/>
      </c>
    </row>
    <row r="83">
      <c r="G83" s="36">
        <f>IF(B83="","",IFERROR(INDEX('Purchases'!$G$2:$G$1000,MATCH(B83,'Purchases'!$A$2:$A$1000,0)),""))</f>
        <v/>
      </c>
      <c r="H83" s="37">
        <f>IF(B83="","",IFERROR(INDEX('Purchases'!$B$2:$B$1000,MATCH(B83,'Purchases'!$A$2:$A$1000,0)),""))</f>
        <v/>
      </c>
      <c r="I83" s="35" t="n"/>
      <c r="K83" s="38">
        <f>IF(A83="","",IF(J83&lt;&gt;"","Discarded",IF(COUNTIF('Sales'!$B$2:$B$1000,A83)-COUNTIFS('Sales'!$B$2:$B$1000,A83,'Sales'!$F$2:$F$1000,"Cancelled")-COUNTIFS('Sales'!$B$2:$B$1000,A83,'Sales'!$F$2:$F$1000,"Returned")&gt;0,"Sold",IF(N(I83)&gt;0,"Online","In stock"))))</f>
        <v/>
      </c>
      <c r="L83" s="37">
        <f>IF(K83&lt;&gt;"Sold","",IFERROR(MAXIFS('Sales'!$A$2:$A$1000,'Sales'!$B$2:$B$1000,A83,'Sales'!$F$2:$F$1000,"&lt;&gt;Cancelled",'Sales'!$F$2:$F$1000,"&lt;&gt;Returned"),""))</f>
        <v/>
      </c>
      <c r="M83" s="39">
        <f>IF(OR(A83="",H83=""),"",IF(K83="Sold",IF(L83="","",L83-H83),TODAY()-H83))</f>
        <v/>
      </c>
      <c r="N83" s="38">
        <f>IF(OR(A83="",M83=""),"",IF(AND(K83&lt;&gt;"Sold",K83&lt;&gt;"Discarded",M83&gt;=JoursDormant),"Yes",""))</f>
        <v/>
      </c>
      <c r="O83" s="38">
        <f>IF(B83="","",IFERROR(INDEX('Purchases'!$I$2:$I$1000,MATCH(B83,'Purchases'!$A$2:$A$1000,0)),""))</f>
        <v/>
      </c>
    </row>
    <row r="84">
      <c r="G84" s="36">
        <f>IF(B84="","",IFERROR(INDEX('Purchases'!$G$2:$G$1000,MATCH(B84,'Purchases'!$A$2:$A$1000,0)),""))</f>
        <v/>
      </c>
      <c r="H84" s="37">
        <f>IF(B84="","",IFERROR(INDEX('Purchases'!$B$2:$B$1000,MATCH(B84,'Purchases'!$A$2:$A$1000,0)),""))</f>
        <v/>
      </c>
      <c r="I84" s="35" t="n"/>
      <c r="K84" s="38">
        <f>IF(A84="","",IF(J84&lt;&gt;"","Discarded",IF(COUNTIF('Sales'!$B$2:$B$1000,A84)-COUNTIFS('Sales'!$B$2:$B$1000,A84,'Sales'!$F$2:$F$1000,"Cancelled")-COUNTIFS('Sales'!$B$2:$B$1000,A84,'Sales'!$F$2:$F$1000,"Returned")&gt;0,"Sold",IF(N(I84)&gt;0,"Online","In stock"))))</f>
        <v/>
      </c>
      <c r="L84" s="37">
        <f>IF(K84&lt;&gt;"Sold","",IFERROR(MAXIFS('Sales'!$A$2:$A$1000,'Sales'!$B$2:$B$1000,A84,'Sales'!$F$2:$F$1000,"&lt;&gt;Cancelled",'Sales'!$F$2:$F$1000,"&lt;&gt;Returned"),""))</f>
        <v/>
      </c>
      <c r="M84" s="39">
        <f>IF(OR(A84="",H84=""),"",IF(K84="Sold",IF(L84="","",L84-H84),TODAY()-H84))</f>
        <v/>
      </c>
      <c r="N84" s="38">
        <f>IF(OR(A84="",M84=""),"",IF(AND(K84&lt;&gt;"Sold",K84&lt;&gt;"Discarded",M84&gt;=JoursDormant),"Yes",""))</f>
        <v/>
      </c>
      <c r="O84" s="38">
        <f>IF(B84="","",IFERROR(INDEX('Purchases'!$I$2:$I$1000,MATCH(B84,'Purchases'!$A$2:$A$1000,0)),""))</f>
        <v/>
      </c>
    </row>
    <row r="85">
      <c r="G85" s="36">
        <f>IF(B85="","",IFERROR(INDEX('Purchases'!$G$2:$G$1000,MATCH(B85,'Purchases'!$A$2:$A$1000,0)),""))</f>
        <v/>
      </c>
      <c r="H85" s="37">
        <f>IF(B85="","",IFERROR(INDEX('Purchases'!$B$2:$B$1000,MATCH(B85,'Purchases'!$A$2:$A$1000,0)),""))</f>
        <v/>
      </c>
      <c r="I85" s="35" t="n"/>
      <c r="K85" s="38">
        <f>IF(A85="","",IF(J85&lt;&gt;"","Discarded",IF(COUNTIF('Sales'!$B$2:$B$1000,A85)-COUNTIFS('Sales'!$B$2:$B$1000,A85,'Sales'!$F$2:$F$1000,"Cancelled")-COUNTIFS('Sales'!$B$2:$B$1000,A85,'Sales'!$F$2:$F$1000,"Returned")&gt;0,"Sold",IF(N(I85)&gt;0,"Online","In stock"))))</f>
        <v/>
      </c>
      <c r="L85" s="37">
        <f>IF(K85&lt;&gt;"Sold","",IFERROR(MAXIFS('Sales'!$A$2:$A$1000,'Sales'!$B$2:$B$1000,A85,'Sales'!$F$2:$F$1000,"&lt;&gt;Cancelled",'Sales'!$F$2:$F$1000,"&lt;&gt;Returned"),""))</f>
        <v/>
      </c>
      <c r="M85" s="39">
        <f>IF(OR(A85="",H85=""),"",IF(K85="Sold",IF(L85="","",L85-H85),TODAY()-H85))</f>
        <v/>
      </c>
      <c r="N85" s="38">
        <f>IF(OR(A85="",M85=""),"",IF(AND(K85&lt;&gt;"Sold",K85&lt;&gt;"Discarded",M85&gt;=JoursDormant),"Yes",""))</f>
        <v/>
      </c>
      <c r="O85" s="38">
        <f>IF(B85="","",IFERROR(INDEX('Purchases'!$I$2:$I$1000,MATCH(B85,'Purchases'!$A$2:$A$1000,0)),""))</f>
        <v/>
      </c>
    </row>
    <row r="86">
      <c r="G86" s="36">
        <f>IF(B86="","",IFERROR(INDEX('Purchases'!$G$2:$G$1000,MATCH(B86,'Purchases'!$A$2:$A$1000,0)),""))</f>
        <v/>
      </c>
      <c r="H86" s="37">
        <f>IF(B86="","",IFERROR(INDEX('Purchases'!$B$2:$B$1000,MATCH(B86,'Purchases'!$A$2:$A$1000,0)),""))</f>
        <v/>
      </c>
      <c r="I86" s="35" t="n"/>
      <c r="K86" s="38">
        <f>IF(A86="","",IF(J86&lt;&gt;"","Discarded",IF(COUNTIF('Sales'!$B$2:$B$1000,A86)-COUNTIFS('Sales'!$B$2:$B$1000,A86,'Sales'!$F$2:$F$1000,"Cancelled")-COUNTIFS('Sales'!$B$2:$B$1000,A86,'Sales'!$F$2:$F$1000,"Returned")&gt;0,"Sold",IF(N(I86)&gt;0,"Online","In stock"))))</f>
        <v/>
      </c>
      <c r="L86" s="37">
        <f>IF(K86&lt;&gt;"Sold","",IFERROR(MAXIFS('Sales'!$A$2:$A$1000,'Sales'!$B$2:$B$1000,A86,'Sales'!$F$2:$F$1000,"&lt;&gt;Cancelled",'Sales'!$F$2:$F$1000,"&lt;&gt;Returned"),""))</f>
        <v/>
      </c>
      <c r="M86" s="39">
        <f>IF(OR(A86="",H86=""),"",IF(K86="Sold",IF(L86="","",L86-H86),TODAY()-H86))</f>
        <v/>
      </c>
      <c r="N86" s="38">
        <f>IF(OR(A86="",M86=""),"",IF(AND(K86&lt;&gt;"Sold",K86&lt;&gt;"Discarded",M86&gt;=JoursDormant),"Yes",""))</f>
        <v/>
      </c>
      <c r="O86" s="38">
        <f>IF(B86="","",IFERROR(INDEX('Purchases'!$I$2:$I$1000,MATCH(B86,'Purchases'!$A$2:$A$1000,0)),""))</f>
        <v/>
      </c>
    </row>
    <row r="87">
      <c r="G87" s="36">
        <f>IF(B87="","",IFERROR(INDEX('Purchases'!$G$2:$G$1000,MATCH(B87,'Purchases'!$A$2:$A$1000,0)),""))</f>
        <v/>
      </c>
      <c r="H87" s="37">
        <f>IF(B87="","",IFERROR(INDEX('Purchases'!$B$2:$B$1000,MATCH(B87,'Purchases'!$A$2:$A$1000,0)),""))</f>
        <v/>
      </c>
      <c r="I87" s="35" t="n"/>
      <c r="K87" s="38">
        <f>IF(A87="","",IF(J87&lt;&gt;"","Discarded",IF(COUNTIF('Sales'!$B$2:$B$1000,A87)-COUNTIFS('Sales'!$B$2:$B$1000,A87,'Sales'!$F$2:$F$1000,"Cancelled")-COUNTIFS('Sales'!$B$2:$B$1000,A87,'Sales'!$F$2:$F$1000,"Returned")&gt;0,"Sold",IF(N(I87)&gt;0,"Online","In stock"))))</f>
        <v/>
      </c>
      <c r="L87" s="37">
        <f>IF(K87&lt;&gt;"Sold","",IFERROR(MAXIFS('Sales'!$A$2:$A$1000,'Sales'!$B$2:$B$1000,A87,'Sales'!$F$2:$F$1000,"&lt;&gt;Cancelled",'Sales'!$F$2:$F$1000,"&lt;&gt;Returned"),""))</f>
        <v/>
      </c>
      <c r="M87" s="39">
        <f>IF(OR(A87="",H87=""),"",IF(K87="Sold",IF(L87="","",L87-H87),TODAY()-H87))</f>
        <v/>
      </c>
      <c r="N87" s="38">
        <f>IF(OR(A87="",M87=""),"",IF(AND(K87&lt;&gt;"Sold",K87&lt;&gt;"Discarded",M87&gt;=JoursDormant),"Yes",""))</f>
        <v/>
      </c>
      <c r="O87" s="38">
        <f>IF(B87="","",IFERROR(INDEX('Purchases'!$I$2:$I$1000,MATCH(B87,'Purchases'!$A$2:$A$1000,0)),""))</f>
        <v/>
      </c>
    </row>
    <row r="88">
      <c r="G88" s="36">
        <f>IF(B88="","",IFERROR(INDEX('Purchases'!$G$2:$G$1000,MATCH(B88,'Purchases'!$A$2:$A$1000,0)),""))</f>
        <v/>
      </c>
      <c r="H88" s="37">
        <f>IF(B88="","",IFERROR(INDEX('Purchases'!$B$2:$B$1000,MATCH(B88,'Purchases'!$A$2:$A$1000,0)),""))</f>
        <v/>
      </c>
      <c r="I88" s="35" t="n"/>
      <c r="K88" s="38">
        <f>IF(A88="","",IF(J88&lt;&gt;"","Discarded",IF(COUNTIF('Sales'!$B$2:$B$1000,A88)-COUNTIFS('Sales'!$B$2:$B$1000,A88,'Sales'!$F$2:$F$1000,"Cancelled")-COUNTIFS('Sales'!$B$2:$B$1000,A88,'Sales'!$F$2:$F$1000,"Returned")&gt;0,"Sold",IF(N(I88)&gt;0,"Online","In stock"))))</f>
        <v/>
      </c>
      <c r="L88" s="37">
        <f>IF(K88&lt;&gt;"Sold","",IFERROR(MAXIFS('Sales'!$A$2:$A$1000,'Sales'!$B$2:$B$1000,A88,'Sales'!$F$2:$F$1000,"&lt;&gt;Cancelled",'Sales'!$F$2:$F$1000,"&lt;&gt;Returned"),""))</f>
        <v/>
      </c>
      <c r="M88" s="39">
        <f>IF(OR(A88="",H88=""),"",IF(K88="Sold",IF(L88="","",L88-H88),TODAY()-H88))</f>
        <v/>
      </c>
      <c r="N88" s="38">
        <f>IF(OR(A88="",M88=""),"",IF(AND(K88&lt;&gt;"Sold",K88&lt;&gt;"Discarded",M88&gt;=JoursDormant),"Yes",""))</f>
        <v/>
      </c>
      <c r="O88" s="38">
        <f>IF(B88="","",IFERROR(INDEX('Purchases'!$I$2:$I$1000,MATCH(B88,'Purchases'!$A$2:$A$1000,0)),""))</f>
        <v/>
      </c>
    </row>
    <row r="89">
      <c r="G89" s="36">
        <f>IF(B89="","",IFERROR(INDEX('Purchases'!$G$2:$G$1000,MATCH(B89,'Purchases'!$A$2:$A$1000,0)),""))</f>
        <v/>
      </c>
      <c r="H89" s="37">
        <f>IF(B89="","",IFERROR(INDEX('Purchases'!$B$2:$B$1000,MATCH(B89,'Purchases'!$A$2:$A$1000,0)),""))</f>
        <v/>
      </c>
      <c r="I89" s="35" t="n"/>
      <c r="K89" s="38">
        <f>IF(A89="","",IF(J89&lt;&gt;"","Discarded",IF(COUNTIF('Sales'!$B$2:$B$1000,A89)-COUNTIFS('Sales'!$B$2:$B$1000,A89,'Sales'!$F$2:$F$1000,"Cancelled")-COUNTIFS('Sales'!$B$2:$B$1000,A89,'Sales'!$F$2:$F$1000,"Returned")&gt;0,"Sold",IF(N(I89)&gt;0,"Online","In stock"))))</f>
        <v/>
      </c>
      <c r="L89" s="37">
        <f>IF(K89&lt;&gt;"Sold","",IFERROR(MAXIFS('Sales'!$A$2:$A$1000,'Sales'!$B$2:$B$1000,A89,'Sales'!$F$2:$F$1000,"&lt;&gt;Cancelled",'Sales'!$F$2:$F$1000,"&lt;&gt;Returned"),""))</f>
        <v/>
      </c>
      <c r="M89" s="39">
        <f>IF(OR(A89="",H89=""),"",IF(K89="Sold",IF(L89="","",L89-H89),TODAY()-H89))</f>
        <v/>
      </c>
      <c r="N89" s="38">
        <f>IF(OR(A89="",M89=""),"",IF(AND(K89&lt;&gt;"Sold",K89&lt;&gt;"Discarded",M89&gt;=JoursDormant),"Yes",""))</f>
        <v/>
      </c>
      <c r="O89" s="38">
        <f>IF(B89="","",IFERROR(INDEX('Purchases'!$I$2:$I$1000,MATCH(B89,'Purchases'!$A$2:$A$1000,0)),""))</f>
        <v/>
      </c>
    </row>
    <row r="90">
      <c r="G90" s="36">
        <f>IF(B90="","",IFERROR(INDEX('Purchases'!$G$2:$G$1000,MATCH(B90,'Purchases'!$A$2:$A$1000,0)),""))</f>
        <v/>
      </c>
      <c r="H90" s="37">
        <f>IF(B90="","",IFERROR(INDEX('Purchases'!$B$2:$B$1000,MATCH(B90,'Purchases'!$A$2:$A$1000,0)),""))</f>
        <v/>
      </c>
      <c r="I90" s="35" t="n"/>
      <c r="K90" s="38">
        <f>IF(A90="","",IF(J90&lt;&gt;"","Discarded",IF(COUNTIF('Sales'!$B$2:$B$1000,A90)-COUNTIFS('Sales'!$B$2:$B$1000,A90,'Sales'!$F$2:$F$1000,"Cancelled")-COUNTIFS('Sales'!$B$2:$B$1000,A90,'Sales'!$F$2:$F$1000,"Returned")&gt;0,"Sold",IF(N(I90)&gt;0,"Online","In stock"))))</f>
        <v/>
      </c>
      <c r="L90" s="37">
        <f>IF(K90&lt;&gt;"Sold","",IFERROR(MAXIFS('Sales'!$A$2:$A$1000,'Sales'!$B$2:$B$1000,A90,'Sales'!$F$2:$F$1000,"&lt;&gt;Cancelled",'Sales'!$F$2:$F$1000,"&lt;&gt;Returned"),""))</f>
        <v/>
      </c>
      <c r="M90" s="39">
        <f>IF(OR(A90="",H90=""),"",IF(K90="Sold",IF(L90="","",L90-H90),TODAY()-H90))</f>
        <v/>
      </c>
      <c r="N90" s="38">
        <f>IF(OR(A90="",M90=""),"",IF(AND(K90&lt;&gt;"Sold",K90&lt;&gt;"Discarded",M90&gt;=JoursDormant),"Yes",""))</f>
        <v/>
      </c>
      <c r="O90" s="38">
        <f>IF(B90="","",IFERROR(INDEX('Purchases'!$I$2:$I$1000,MATCH(B90,'Purchases'!$A$2:$A$1000,0)),""))</f>
        <v/>
      </c>
    </row>
    <row r="91">
      <c r="G91" s="36">
        <f>IF(B91="","",IFERROR(INDEX('Purchases'!$G$2:$G$1000,MATCH(B91,'Purchases'!$A$2:$A$1000,0)),""))</f>
        <v/>
      </c>
      <c r="H91" s="37">
        <f>IF(B91="","",IFERROR(INDEX('Purchases'!$B$2:$B$1000,MATCH(B91,'Purchases'!$A$2:$A$1000,0)),""))</f>
        <v/>
      </c>
      <c r="I91" s="35" t="n"/>
      <c r="K91" s="38">
        <f>IF(A91="","",IF(J91&lt;&gt;"","Discarded",IF(COUNTIF('Sales'!$B$2:$B$1000,A91)-COUNTIFS('Sales'!$B$2:$B$1000,A91,'Sales'!$F$2:$F$1000,"Cancelled")-COUNTIFS('Sales'!$B$2:$B$1000,A91,'Sales'!$F$2:$F$1000,"Returned")&gt;0,"Sold",IF(N(I91)&gt;0,"Online","In stock"))))</f>
        <v/>
      </c>
      <c r="L91" s="37">
        <f>IF(K91&lt;&gt;"Sold","",IFERROR(MAXIFS('Sales'!$A$2:$A$1000,'Sales'!$B$2:$B$1000,A91,'Sales'!$F$2:$F$1000,"&lt;&gt;Cancelled",'Sales'!$F$2:$F$1000,"&lt;&gt;Returned"),""))</f>
        <v/>
      </c>
      <c r="M91" s="39">
        <f>IF(OR(A91="",H91=""),"",IF(K91="Sold",IF(L91="","",L91-H91),TODAY()-H91))</f>
        <v/>
      </c>
      <c r="N91" s="38">
        <f>IF(OR(A91="",M91=""),"",IF(AND(K91&lt;&gt;"Sold",K91&lt;&gt;"Discarded",M91&gt;=JoursDormant),"Yes",""))</f>
        <v/>
      </c>
      <c r="O91" s="38">
        <f>IF(B91="","",IFERROR(INDEX('Purchases'!$I$2:$I$1000,MATCH(B91,'Purchases'!$A$2:$A$1000,0)),""))</f>
        <v/>
      </c>
    </row>
    <row r="92">
      <c r="G92" s="36">
        <f>IF(B92="","",IFERROR(INDEX('Purchases'!$G$2:$G$1000,MATCH(B92,'Purchases'!$A$2:$A$1000,0)),""))</f>
        <v/>
      </c>
      <c r="H92" s="37">
        <f>IF(B92="","",IFERROR(INDEX('Purchases'!$B$2:$B$1000,MATCH(B92,'Purchases'!$A$2:$A$1000,0)),""))</f>
        <v/>
      </c>
      <c r="I92" s="35" t="n"/>
      <c r="K92" s="38">
        <f>IF(A92="","",IF(J92&lt;&gt;"","Discarded",IF(COUNTIF('Sales'!$B$2:$B$1000,A92)-COUNTIFS('Sales'!$B$2:$B$1000,A92,'Sales'!$F$2:$F$1000,"Cancelled")-COUNTIFS('Sales'!$B$2:$B$1000,A92,'Sales'!$F$2:$F$1000,"Returned")&gt;0,"Sold",IF(N(I92)&gt;0,"Online","In stock"))))</f>
        <v/>
      </c>
      <c r="L92" s="37">
        <f>IF(K92&lt;&gt;"Sold","",IFERROR(MAXIFS('Sales'!$A$2:$A$1000,'Sales'!$B$2:$B$1000,A92,'Sales'!$F$2:$F$1000,"&lt;&gt;Cancelled",'Sales'!$F$2:$F$1000,"&lt;&gt;Returned"),""))</f>
        <v/>
      </c>
      <c r="M92" s="39">
        <f>IF(OR(A92="",H92=""),"",IF(K92="Sold",IF(L92="","",L92-H92),TODAY()-H92))</f>
        <v/>
      </c>
      <c r="N92" s="38">
        <f>IF(OR(A92="",M92=""),"",IF(AND(K92&lt;&gt;"Sold",K92&lt;&gt;"Discarded",M92&gt;=JoursDormant),"Yes",""))</f>
        <v/>
      </c>
      <c r="O92" s="38">
        <f>IF(B92="","",IFERROR(INDEX('Purchases'!$I$2:$I$1000,MATCH(B92,'Purchases'!$A$2:$A$1000,0)),""))</f>
        <v/>
      </c>
    </row>
    <row r="93">
      <c r="G93" s="36">
        <f>IF(B93="","",IFERROR(INDEX('Purchases'!$G$2:$G$1000,MATCH(B93,'Purchases'!$A$2:$A$1000,0)),""))</f>
        <v/>
      </c>
      <c r="H93" s="37">
        <f>IF(B93="","",IFERROR(INDEX('Purchases'!$B$2:$B$1000,MATCH(B93,'Purchases'!$A$2:$A$1000,0)),""))</f>
        <v/>
      </c>
      <c r="I93" s="35" t="n"/>
      <c r="K93" s="38">
        <f>IF(A93="","",IF(J93&lt;&gt;"","Discarded",IF(COUNTIF('Sales'!$B$2:$B$1000,A93)-COUNTIFS('Sales'!$B$2:$B$1000,A93,'Sales'!$F$2:$F$1000,"Cancelled")-COUNTIFS('Sales'!$B$2:$B$1000,A93,'Sales'!$F$2:$F$1000,"Returned")&gt;0,"Sold",IF(N(I93)&gt;0,"Online","In stock"))))</f>
        <v/>
      </c>
      <c r="L93" s="37">
        <f>IF(K93&lt;&gt;"Sold","",IFERROR(MAXIFS('Sales'!$A$2:$A$1000,'Sales'!$B$2:$B$1000,A93,'Sales'!$F$2:$F$1000,"&lt;&gt;Cancelled",'Sales'!$F$2:$F$1000,"&lt;&gt;Returned"),""))</f>
        <v/>
      </c>
      <c r="M93" s="39">
        <f>IF(OR(A93="",H93=""),"",IF(K93="Sold",IF(L93="","",L93-H93),TODAY()-H93))</f>
        <v/>
      </c>
      <c r="N93" s="38">
        <f>IF(OR(A93="",M93=""),"",IF(AND(K93&lt;&gt;"Sold",K93&lt;&gt;"Discarded",M93&gt;=JoursDormant),"Yes",""))</f>
        <v/>
      </c>
      <c r="O93" s="38">
        <f>IF(B93="","",IFERROR(INDEX('Purchases'!$I$2:$I$1000,MATCH(B93,'Purchases'!$A$2:$A$1000,0)),""))</f>
        <v/>
      </c>
    </row>
    <row r="94">
      <c r="G94" s="36">
        <f>IF(B94="","",IFERROR(INDEX('Purchases'!$G$2:$G$1000,MATCH(B94,'Purchases'!$A$2:$A$1000,0)),""))</f>
        <v/>
      </c>
      <c r="H94" s="37">
        <f>IF(B94="","",IFERROR(INDEX('Purchases'!$B$2:$B$1000,MATCH(B94,'Purchases'!$A$2:$A$1000,0)),""))</f>
        <v/>
      </c>
      <c r="I94" s="35" t="n"/>
      <c r="K94" s="38">
        <f>IF(A94="","",IF(J94&lt;&gt;"","Discarded",IF(COUNTIF('Sales'!$B$2:$B$1000,A94)-COUNTIFS('Sales'!$B$2:$B$1000,A94,'Sales'!$F$2:$F$1000,"Cancelled")-COUNTIFS('Sales'!$B$2:$B$1000,A94,'Sales'!$F$2:$F$1000,"Returned")&gt;0,"Sold",IF(N(I94)&gt;0,"Online","In stock"))))</f>
        <v/>
      </c>
      <c r="L94" s="37">
        <f>IF(K94&lt;&gt;"Sold","",IFERROR(MAXIFS('Sales'!$A$2:$A$1000,'Sales'!$B$2:$B$1000,A94,'Sales'!$F$2:$F$1000,"&lt;&gt;Cancelled",'Sales'!$F$2:$F$1000,"&lt;&gt;Returned"),""))</f>
        <v/>
      </c>
      <c r="M94" s="39">
        <f>IF(OR(A94="",H94=""),"",IF(K94="Sold",IF(L94="","",L94-H94),TODAY()-H94))</f>
        <v/>
      </c>
      <c r="N94" s="38">
        <f>IF(OR(A94="",M94=""),"",IF(AND(K94&lt;&gt;"Sold",K94&lt;&gt;"Discarded",M94&gt;=JoursDormant),"Yes",""))</f>
        <v/>
      </c>
      <c r="O94" s="38">
        <f>IF(B94="","",IFERROR(INDEX('Purchases'!$I$2:$I$1000,MATCH(B94,'Purchases'!$A$2:$A$1000,0)),""))</f>
        <v/>
      </c>
    </row>
    <row r="95">
      <c r="G95" s="36">
        <f>IF(B95="","",IFERROR(INDEX('Purchases'!$G$2:$G$1000,MATCH(B95,'Purchases'!$A$2:$A$1000,0)),""))</f>
        <v/>
      </c>
      <c r="H95" s="37">
        <f>IF(B95="","",IFERROR(INDEX('Purchases'!$B$2:$B$1000,MATCH(B95,'Purchases'!$A$2:$A$1000,0)),""))</f>
        <v/>
      </c>
      <c r="I95" s="35" t="n"/>
      <c r="K95" s="38">
        <f>IF(A95="","",IF(J95&lt;&gt;"","Discarded",IF(COUNTIF('Sales'!$B$2:$B$1000,A95)-COUNTIFS('Sales'!$B$2:$B$1000,A95,'Sales'!$F$2:$F$1000,"Cancelled")-COUNTIFS('Sales'!$B$2:$B$1000,A95,'Sales'!$F$2:$F$1000,"Returned")&gt;0,"Sold",IF(N(I95)&gt;0,"Online","In stock"))))</f>
        <v/>
      </c>
      <c r="L95" s="37">
        <f>IF(K95&lt;&gt;"Sold","",IFERROR(MAXIFS('Sales'!$A$2:$A$1000,'Sales'!$B$2:$B$1000,A95,'Sales'!$F$2:$F$1000,"&lt;&gt;Cancelled",'Sales'!$F$2:$F$1000,"&lt;&gt;Returned"),""))</f>
        <v/>
      </c>
      <c r="M95" s="39">
        <f>IF(OR(A95="",H95=""),"",IF(K95="Sold",IF(L95="","",L95-H95),TODAY()-H95))</f>
        <v/>
      </c>
      <c r="N95" s="38">
        <f>IF(OR(A95="",M95=""),"",IF(AND(K95&lt;&gt;"Sold",K95&lt;&gt;"Discarded",M95&gt;=JoursDormant),"Yes",""))</f>
        <v/>
      </c>
      <c r="O95" s="38">
        <f>IF(B95="","",IFERROR(INDEX('Purchases'!$I$2:$I$1000,MATCH(B95,'Purchases'!$A$2:$A$1000,0)),""))</f>
        <v/>
      </c>
    </row>
    <row r="96">
      <c r="G96" s="36">
        <f>IF(B96="","",IFERROR(INDEX('Purchases'!$G$2:$G$1000,MATCH(B96,'Purchases'!$A$2:$A$1000,0)),""))</f>
        <v/>
      </c>
      <c r="H96" s="37">
        <f>IF(B96="","",IFERROR(INDEX('Purchases'!$B$2:$B$1000,MATCH(B96,'Purchases'!$A$2:$A$1000,0)),""))</f>
        <v/>
      </c>
      <c r="I96" s="35" t="n"/>
      <c r="K96" s="38">
        <f>IF(A96="","",IF(J96&lt;&gt;"","Discarded",IF(COUNTIF('Sales'!$B$2:$B$1000,A96)-COUNTIFS('Sales'!$B$2:$B$1000,A96,'Sales'!$F$2:$F$1000,"Cancelled")-COUNTIFS('Sales'!$B$2:$B$1000,A96,'Sales'!$F$2:$F$1000,"Returned")&gt;0,"Sold",IF(N(I96)&gt;0,"Online","In stock"))))</f>
        <v/>
      </c>
      <c r="L96" s="37">
        <f>IF(K96&lt;&gt;"Sold","",IFERROR(MAXIFS('Sales'!$A$2:$A$1000,'Sales'!$B$2:$B$1000,A96,'Sales'!$F$2:$F$1000,"&lt;&gt;Cancelled",'Sales'!$F$2:$F$1000,"&lt;&gt;Returned"),""))</f>
        <v/>
      </c>
      <c r="M96" s="39">
        <f>IF(OR(A96="",H96=""),"",IF(K96="Sold",IF(L96="","",L96-H96),TODAY()-H96))</f>
        <v/>
      </c>
      <c r="N96" s="38">
        <f>IF(OR(A96="",M96=""),"",IF(AND(K96&lt;&gt;"Sold",K96&lt;&gt;"Discarded",M96&gt;=JoursDormant),"Yes",""))</f>
        <v/>
      </c>
      <c r="O96" s="38">
        <f>IF(B96="","",IFERROR(INDEX('Purchases'!$I$2:$I$1000,MATCH(B96,'Purchases'!$A$2:$A$1000,0)),""))</f>
        <v/>
      </c>
    </row>
    <row r="97">
      <c r="G97" s="36">
        <f>IF(B97="","",IFERROR(INDEX('Purchases'!$G$2:$G$1000,MATCH(B97,'Purchases'!$A$2:$A$1000,0)),""))</f>
        <v/>
      </c>
      <c r="H97" s="37">
        <f>IF(B97="","",IFERROR(INDEX('Purchases'!$B$2:$B$1000,MATCH(B97,'Purchases'!$A$2:$A$1000,0)),""))</f>
        <v/>
      </c>
      <c r="I97" s="35" t="n"/>
      <c r="K97" s="38">
        <f>IF(A97="","",IF(J97&lt;&gt;"","Discarded",IF(COUNTIF('Sales'!$B$2:$B$1000,A97)-COUNTIFS('Sales'!$B$2:$B$1000,A97,'Sales'!$F$2:$F$1000,"Cancelled")-COUNTIFS('Sales'!$B$2:$B$1000,A97,'Sales'!$F$2:$F$1000,"Returned")&gt;0,"Sold",IF(N(I97)&gt;0,"Online","In stock"))))</f>
        <v/>
      </c>
      <c r="L97" s="37">
        <f>IF(K97&lt;&gt;"Sold","",IFERROR(MAXIFS('Sales'!$A$2:$A$1000,'Sales'!$B$2:$B$1000,A97,'Sales'!$F$2:$F$1000,"&lt;&gt;Cancelled",'Sales'!$F$2:$F$1000,"&lt;&gt;Returned"),""))</f>
        <v/>
      </c>
      <c r="M97" s="39">
        <f>IF(OR(A97="",H97=""),"",IF(K97="Sold",IF(L97="","",L97-H97),TODAY()-H97))</f>
        <v/>
      </c>
      <c r="N97" s="38">
        <f>IF(OR(A97="",M97=""),"",IF(AND(K97&lt;&gt;"Sold",K97&lt;&gt;"Discarded",M97&gt;=JoursDormant),"Yes",""))</f>
        <v/>
      </c>
      <c r="O97" s="38">
        <f>IF(B97="","",IFERROR(INDEX('Purchases'!$I$2:$I$1000,MATCH(B97,'Purchases'!$A$2:$A$1000,0)),""))</f>
        <v/>
      </c>
    </row>
    <row r="98">
      <c r="G98" s="36">
        <f>IF(B98="","",IFERROR(INDEX('Purchases'!$G$2:$G$1000,MATCH(B98,'Purchases'!$A$2:$A$1000,0)),""))</f>
        <v/>
      </c>
      <c r="H98" s="37">
        <f>IF(B98="","",IFERROR(INDEX('Purchases'!$B$2:$B$1000,MATCH(B98,'Purchases'!$A$2:$A$1000,0)),""))</f>
        <v/>
      </c>
      <c r="I98" s="35" t="n"/>
      <c r="K98" s="38">
        <f>IF(A98="","",IF(J98&lt;&gt;"","Discarded",IF(COUNTIF('Sales'!$B$2:$B$1000,A98)-COUNTIFS('Sales'!$B$2:$B$1000,A98,'Sales'!$F$2:$F$1000,"Cancelled")-COUNTIFS('Sales'!$B$2:$B$1000,A98,'Sales'!$F$2:$F$1000,"Returned")&gt;0,"Sold",IF(N(I98)&gt;0,"Online","In stock"))))</f>
        <v/>
      </c>
      <c r="L98" s="37">
        <f>IF(K98&lt;&gt;"Sold","",IFERROR(MAXIFS('Sales'!$A$2:$A$1000,'Sales'!$B$2:$B$1000,A98,'Sales'!$F$2:$F$1000,"&lt;&gt;Cancelled",'Sales'!$F$2:$F$1000,"&lt;&gt;Returned"),""))</f>
        <v/>
      </c>
      <c r="M98" s="39">
        <f>IF(OR(A98="",H98=""),"",IF(K98="Sold",IF(L98="","",L98-H98),TODAY()-H98))</f>
        <v/>
      </c>
      <c r="N98" s="38">
        <f>IF(OR(A98="",M98=""),"",IF(AND(K98&lt;&gt;"Sold",K98&lt;&gt;"Discarded",M98&gt;=JoursDormant),"Yes",""))</f>
        <v/>
      </c>
      <c r="O98" s="38">
        <f>IF(B98="","",IFERROR(INDEX('Purchases'!$I$2:$I$1000,MATCH(B98,'Purchases'!$A$2:$A$1000,0)),""))</f>
        <v/>
      </c>
    </row>
    <row r="99">
      <c r="G99" s="36">
        <f>IF(B99="","",IFERROR(INDEX('Purchases'!$G$2:$G$1000,MATCH(B99,'Purchases'!$A$2:$A$1000,0)),""))</f>
        <v/>
      </c>
      <c r="H99" s="37">
        <f>IF(B99="","",IFERROR(INDEX('Purchases'!$B$2:$B$1000,MATCH(B99,'Purchases'!$A$2:$A$1000,0)),""))</f>
        <v/>
      </c>
      <c r="I99" s="35" t="n"/>
      <c r="K99" s="38">
        <f>IF(A99="","",IF(J99&lt;&gt;"","Discarded",IF(COUNTIF('Sales'!$B$2:$B$1000,A99)-COUNTIFS('Sales'!$B$2:$B$1000,A99,'Sales'!$F$2:$F$1000,"Cancelled")-COUNTIFS('Sales'!$B$2:$B$1000,A99,'Sales'!$F$2:$F$1000,"Returned")&gt;0,"Sold",IF(N(I99)&gt;0,"Online","In stock"))))</f>
        <v/>
      </c>
      <c r="L99" s="37">
        <f>IF(K99&lt;&gt;"Sold","",IFERROR(MAXIFS('Sales'!$A$2:$A$1000,'Sales'!$B$2:$B$1000,A99,'Sales'!$F$2:$F$1000,"&lt;&gt;Cancelled",'Sales'!$F$2:$F$1000,"&lt;&gt;Returned"),""))</f>
        <v/>
      </c>
      <c r="M99" s="39">
        <f>IF(OR(A99="",H99=""),"",IF(K99="Sold",IF(L99="","",L99-H99),TODAY()-H99))</f>
        <v/>
      </c>
      <c r="N99" s="38">
        <f>IF(OR(A99="",M99=""),"",IF(AND(K99&lt;&gt;"Sold",K99&lt;&gt;"Discarded",M99&gt;=JoursDormant),"Yes",""))</f>
        <v/>
      </c>
      <c r="O99" s="38">
        <f>IF(B99="","",IFERROR(INDEX('Purchases'!$I$2:$I$1000,MATCH(B99,'Purchases'!$A$2:$A$1000,0)),""))</f>
        <v/>
      </c>
    </row>
    <row r="100">
      <c r="G100" s="36">
        <f>IF(B100="","",IFERROR(INDEX('Purchases'!$G$2:$G$1000,MATCH(B100,'Purchases'!$A$2:$A$1000,0)),""))</f>
        <v/>
      </c>
      <c r="H100" s="37">
        <f>IF(B100="","",IFERROR(INDEX('Purchases'!$B$2:$B$1000,MATCH(B100,'Purchases'!$A$2:$A$1000,0)),""))</f>
        <v/>
      </c>
      <c r="I100" s="35" t="n"/>
      <c r="K100" s="38">
        <f>IF(A100="","",IF(J100&lt;&gt;"","Discarded",IF(COUNTIF('Sales'!$B$2:$B$1000,A100)-COUNTIFS('Sales'!$B$2:$B$1000,A100,'Sales'!$F$2:$F$1000,"Cancelled")-COUNTIFS('Sales'!$B$2:$B$1000,A100,'Sales'!$F$2:$F$1000,"Returned")&gt;0,"Sold",IF(N(I100)&gt;0,"Online","In stock"))))</f>
        <v/>
      </c>
      <c r="L100" s="37">
        <f>IF(K100&lt;&gt;"Sold","",IFERROR(MAXIFS('Sales'!$A$2:$A$1000,'Sales'!$B$2:$B$1000,A100,'Sales'!$F$2:$F$1000,"&lt;&gt;Cancelled",'Sales'!$F$2:$F$1000,"&lt;&gt;Returned"),""))</f>
        <v/>
      </c>
      <c r="M100" s="39">
        <f>IF(OR(A100="",H100=""),"",IF(K100="Sold",IF(L100="","",L100-H100),TODAY()-H100))</f>
        <v/>
      </c>
      <c r="N100" s="38">
        <f>IF(OR(A100="",M100=""),"",IF(AND(K100&lt;&gt;"Sold",K100&lt;&gt;"Discarded",M100&gt;=JoursDormant),"Yes",""))</f>
        <v/>
      </c>
      <c r="O100" s="38">
        <f>IF(B100="","",IFERROR(INDEX('Purchases'!$I$2:$I$1000,MATCH(B100,'Purchases'!$A$2:$A$1000,0)),""))</f>
        <v/>
      </c>
    </row>
    <row r="101">
      <c r="G101" s="36">
        <f>IF(B101="","",IFERROR(INDEX('Purchases'!$G$2:$G$1000,MATCH(B101,'Purchases'!$A$2:$A$1000,0)),""))</f>
        <v/>
      </c>
      <c r="H101" s="37">
        <f>IF(B101="","",IFERROR(INDEX('Purchases'!$B$2:$B$1000,MATCH(B101,'Purchases'!$A$2:$A$1000,0)),""))</f>
        <v/>
      </c>
      <c r="I101" s="35" t="n"/>
      <c r="K101" s="38">
        <f>IF(A101="","",IF(J101&lt;&gt;"","Discarded",IF(COUNTIF('Sales'!$B$2:$B$1000,A101)-COUNTIFS('Sales'!$B$2:$B$1000,A101,'Sales'!$F$2:$F$1000,"Cancelled")-COUNTIFS('Sales'!$B$2:$B$1000,A101,'Sales'!$F$2:$F$1000,"Returned")&gt;0,"Sold",IF(N(I101)&gt;0,"Online","In stock"))))</f>
        <v/>
      </c>
      <c r="L101" s="37">
        <f>IF(K101&lt;&gt;"Sold","",IFERROR(MAXIFS('Sales'!$A$2:$A$1000,'Sales'!$B$2:$B$1000,A101,'Sales'!$F$2:$F$1000,"&lt;&gt;Cancelled",'Sales'!$F$2:$F$1000,"&lt;&gt;Returned"),""))</f>
        <v/>
      </c>
      <c r="M101" s="39">
        <f>IF(OR(A101="",H101=""),"",IF(K101="Sold",IF(L101="","",L101-H101),TODAY()-H101))</f>
        <v/>
      </c>
      <c r="N101" s="38">
        <f>IF(OR(A101="",M101=""),"",IF(AND(K101&lt;&gt;"Sold",K101&lt;&gt;"Discarded",M101&gt;=JoursDormant),"Yes",""))</f>
        <v/>
      </c>
      <c r="O101" s="38">
        <f>IF(B101="","",IFERROR(INDEX('Purchases'!$I$2:$I$1000,MATCH(B101,'Purchases'!$A$2:$A$1000,0)),""))</f>
        <v/>
      </c>
    </row>
    <row r="102">
      <c r="G102" s="36">
        <f>IF(B102="","",IFERROR(INDEX('Purchases'!$G$2:$G$1000,MATCH(B102,'Purchases'!$A$2:$A$1000,0)),""))</f>
        <v/>
      </c>
      <c r="H102" s="37">
        <f>IF(B102="","",IFERROR(INDEX('Purchases'!$B$2:$B$1000,MATCH(B102,'Purchases'!$A$2:$A$1000,0)),""))</f>
        <v/>
      </c>
      <c r="I102" s="35" t="n"/>
      <c r="K102" s="38">
        <f>IF(A102="","",IF(J102&lt;&gt;"","Discarded",IF(COUNTIF('Sales'!$B$2:$B$1000,A102)-COUNTIFS('Sales'!$B$2:$B$1000,A102,'Sales'!$F$2:$F$1000,"Cancelled")-COUNTIFS('Sales'!$B$2:$B$1000,A102,'Sales'!$F$2:$F$1000,"Returned")&gt;0,"Sold",IF(N(I102)&gt;0,"Online","In stock"))))</f>
        <v/>
      </c>
      <c r="L102" s="37">
        <f>IF(K102&lt;&gt;"Sold","",IFERROR(MAXIFS('Sales'!$A$2:$A$1000,'Sales'!$B$2:$B$1000,A102,'Sales'!$F$2:$F$1000,"&lt;&gt;Cancelled",'Sales'!$F$2:$F$1000,"&lt;&gt;Returned"),""))</f>
        <v/>
      </c>
      <c r="M102" s="39">
        <f>IF(OR(A102="",H102=""),"",IF(K102="Sold",IF(L102="","",L102-H102),TODAY()-H102))</f>
        <v/>
      </c>
      <c r="N102" s="38">
        <f>IF(OR(A102="",M102=""),"",IF(AND(K102&lt;&gt;"Sold",K102&lt;&gt;"Discarded",M102&gt;=JoursDormant),"Yes",""))</f>
        <v/>
      </c>
      <c r="O102" s="38">
        <f>IF(B102="","",IFERROR(INDEX('Purchases'!$I$2:$I$1000,MATCH(B102,'Purchases'!$A$2:$A$1000,0)),""))</f>
        <v/>
      </c>
    </row>
    <row r="103">
      <c r="G103" s="36">
        <f>IF(B103="","",IFERROR(INDEX('Purchases'!$G$2:$G$1000,MATCH(B103,'Purchases'!$A$2:$A$1000,0)),""))</f>
        <v/>
      </c>
      <c r="H103" s="37">
        <f>IF(B103="","",IFERROR(INDEX('Purchases'!$B$2:$B$1000,MATCH(B103,'Purchases'!$A$2:$A$1000,0)),""))</f>
        <v/>
      </c>
      <c r="I103" s="35" t="n"/>
      <c r="K103" s="38">
        <f>IF(A103="","",IF(J103&lt;&gt;"","Discarded",IF(COUNTIF('Sales'!$B$2:$B$1000,A103)-COUNTIFS('Sales'!$B$2:$B$1000,A103,'Sales'!$F$2:$F$1000,"Cancelled")-COUNTIFS('Sales'!$B$2:$B$1000,A103,'Sales'!$F$2:$F$1000,"Returned")&gt;0,"Sold",IF(N(I103)&gt;0,"Online","In stock"))))</f>
        <v/>
      </c>
      <c r="L103" s="37">
        <f>IF(K103&lt;&gt;"Sold","",IFERROR(MAXIFS('Sales'!$A$2:$A$1000,'Sales'!$B$2:$B$1000,A103,'Sales'!$F$2:$F$1000,"&lt;&gt;Cancelled",'Sales'!$F$2:$F$1000,"&lt;&gt;Returned"),""))</f>
        <v/>
      </c>
      <c r="M103" s="39">
        <f>IF(OR(A103="",H103=""),"",IF(K103="Sold",IF(L103="","",L103-H103),TODAY()-H103))</f>
        <v/>
      </c>
      <c r="N103" s="38">
        <f>IF(OR(A103="",M103=""),"",IF(AND(K103&lt;&gt;"Sold",K103&lt;&gt;"Discarded",M103&gt;=JoursDormant),"Yes",""))</f>
        <v/>
      </c>
      <c r="O103" s="38">
        <f>IF(B103="","",IFERROR(INDEX('Purchases'!$I$2:$I$1000,MATCH(B103,'Purchases'!$A$2:$A$1000,0)),""))</f>
        <v/>
      </c>
    </row>
    <row r="104">
      <c r="G104" s="36">
        <f>IF(B104="","",IFERROR(INDEX('Purchases'!$G$2:$G$1000,MATCH(B104,'Purchases'!$A$2:$A$1000,0)),""))</f>
        <v/>
      </c>
      <c r="H104" s="37">
        <f>IF(B104="","",IFERROR(INDEX('Purchases'!$B$2:$B$1000,MATCH(B104,'Purchases'!$A$2:$A$1000,0)),""))</f>
        <v/>
      </c>
      <c r="I104" s="35" t="n"/>
      <c r="K104" s="38">
        <f>IF(A104="","",IF(J104&lt;&gt;"","Discarded",IF(COUNTIF('Sales'!$B$2:$B$1000,A104)-COUNTIFS('Sales'!$B$2:$B$1000,A104,'Sales'!$F$2:$F$1000,"Cancelled")-COUNTIFS('Sales'!$B$2:$B$1000,A104,'Sales'!$F$2:$F$1000,"Returned")&gt;0,"Sold",IF(N(I104)&gt;0,"Online","In stock"))))</f>
        <v/>
      </c>
      <c r="L104" s="37">
        <f>IF(K104&lt;&gt;"Sold","",IFERROR(MAXIFS('Sales'!$A$2:$A$1000,'Sales'!$B$2:$B$1000,A104,'Sales'!$F$2:$F$1000,"&lt;&gt;Cancelled",'Sales'!$F$2:$F$1000,"&lt;&gt;Returned"),""))</f>
        <v/>
      </c>
      <c r="M104" s="39">
        <f>IF(OR(A104="",H104=""),"",IF(K104="Sold",IF(L104="","",L104-H104),TODAY()-H104))</f>
        <v/>
      </c>
      <c r="N104" s="38">
        <f>IF(OR(A104="",M104=""),"",IF(AND(K104&lt;&gt;"Sold",K104&lt;&gt;"Discarded",M104&gt;=JoursDormant),"Yes",""))</f>
        <v/>
      </c>
      <c r="O104" s="38">
        <f>IF(B104="","",IFERROR(INDEX('Purchases'!$I$2:$I$1000,MATCH(B104,'Purchases'!$A$2:$A$1000,0)),""))</f>
        <v/>
      </c>
    </row>
    <row r="105">
      <c r="G105" s="36">
        <f>IF(B105="","",IFERROR(INDEX('Purchases'!$G$2:$G$1000,MATCH(B105,'Purchases'!$A$2:$A$1000,0)),""))</f>
        <v/>
      </c>
      <c r="H105" s="37">
        <f>IF(B105="","",IFERROR(INDEX('Purchases'!$B$2:$B$1000,MATCH(B105,'Purchases'!$A$2:$A$1000,0)),""))</f>
        <v/>
      </c>
      <c r="I105" s="35" t="n"/>
      <c r="K105" s="38">
        <f>IF(A105="","",IF(J105&lt;&gt;"","Discarded",IF(COUNTIF('Sales'!$B$2:$B$1000,A105)-COUNTIFS('Sales'!$B$2:$B$1000,A105,'Sales'!$F$2:$F$1000,"Cancelled")-COUNTIFS('Sales'!$B$2:$B$1000,A105,'Sales'!$F$2:$F$1000,"Returned")&gt;0,"Sold",IF(N(I105)&gt;0,"Online","In stock"))))</f>
        <v/>
      </c>
      <c r="L105" s="37">
        <f>IF(K105&lt;&gt;"Sold","",IFERROR(MAXIFS('Sales'!$A$2:$A$1000,'Sales'!$B$2:$B$1000,A105,'Sales'!$F$2:$F$1000,"&lt;&gt;Cancelled",'Sales'!$F$2:$F$1000,"&lt;&gt;Returned"),""))</f>
        <v/>
      </c>
      <c r="M105" s="39">
        <f>IF(OR(A105="",H105=""),"",IF(K105="Sold",IF(L105="","",L105-H105),TODAY()-H105))</f>
        <v/>
      </c>
      <c r="N105" s="38">
        <f>IF(OR(A105="",M105=""),"",IF(AND(K105&lt;&gt;"Sold",K105&lt;&gt;"Discarded",M105&gt;=JoursDormant),"Yes",""))</f>
        <v/>
      </c>
      <c r="O105" s="38">
        <f>IF(B105="","",IFERROR(INDEX('Purchases'!$I$2:$I$1000,MATCH(B105,'Purchases'!$A$2:$A$1000,0)),""))</f>
        <v/>
      </c>
    </row>
    <row r="106">
      <c r="G106" s="36">
        <f>IF(B106="","",IFERROR(INDEX('Purchases'!$G$2:$G$1000,MATCH(B106,'Purchases'!$A$2:$A$1000,0)),""))</f>
        <v/>
      </c>
      <c r="H106" s="37">
        <f>IF(B106="","",IFERROR(INDEX('Purchases'!$B$2:$B$1000,MATCH(B106,'Purchases'!$A$2:$A$1000,0)),""))</f>
        <v/>
      </c>
      <c r="I106" s="35" t="n"/>
      <c r="K106" s="38">
        <f>IF(A106="","",IF(J106&lt;&gt;"","Discarded",IF(COUNTIF('Sales'!$B$2:$B$1000,A106)-COUNTIFS('Sales'!$B$2:$B$1000,A106,'Sales'!$F$2:$F$1000,"Cancelled")-COUNTIFS('Sales'!$B$2:$B$1000,A106,'Sales'!$F$2:$F$1000,"Returned")&gt;0,"Sold",IF(N(I106)&gt;0,"Online","In stock"))))</f>
        <v/>
      </c>
      <c r="L106" s="37">
        <f>IF(K106&lt;&gt;"Sold","",IFERROR(MAXIFS('Sales'!$A$2:$A$1000,'Sales'!$B$2:$B$1000,A106,'Sales'!$F$2:$F$1000,"&lt;&gt;Cancelled",'Sales'!$F$2:$F$1000,"&lt;&gt;Returned"),""))</f>
        <v/>
      </c>
      <c r="M106" s="39">
        <f>IF(OR(A106="",H106=""),"",IF(K106="Sold",IF(L106="","",L106-H106),TODAY()-H106))</f>
        <v/>
      </c>
      <c r="N106" s="38">
        <f>IF(OR(A106="",M106=""),"",IF(AND(K106&lt;&gt;"Sold",K106&lt;&gt;"Discarded",M106&gt;=JoursDormant),"Yes",""))</f>
        <v/>
      </c>
      <c r="O106" s="38">
        <f>IF(B106="","",IFERROR(INDEX('Purchases'!$I$2:$I$1000,MATCH(B106,'Purchases'!$A$2:$A$1000,0)),""))</f>
        <v/>
      </c>
    </row>
    <row r="107">
      <c r="G107" s="36">
        <f>IF(B107="","",IFERROR(INDEX('Purchases'!$G$2:$G$1000,MATCH(B107,'Purchases'!$A$2:$A$1000,0)),""))</f>
        <v/>
      </c>
      <c r="H107" s="37">
        <f>IF(B107="","",IFERROR(INDEX('Purchases'!$B$2:$B$1000,MATCH(B107,'Purchases'!$A$2:$A$1000,0)),""))</f>
        <v/>
      </c>
      <c r="I107" s="35" t="n"/>
      <c r="K107" s="38">
        <f>IF(A107="","",IF(J107&lt;&gt;"","Discarded",IF(COUNTIF('Sales'!$B$2:$B$1000,A107)-COUNTIFS('Sales'!$B$2:$B$1000,A107,'Sales'!$F$2:$F$1000,"Cancelled")-COUNTIFS('Sales'!$B$2:$B$1000,A107,'Sales'!$F$2:$F$1000,"Returned")&gt;0,"Sold",IF(N(I107)&gt;0,"Online","In stock"))))</f>
        <v/>
      </c>
      <c r="L107" s="37">
        <f>IF(K107&lt;&gt;"Sold","",IFERROR(MAXIFS('Sales'!$A$2:$A$1000,'Sales'!$B$2:$B$1000,A107,'Sales'!$F$2:$F$1000,"&lt;&gt;Cancelled",'Sales'!$F$2:$F$1000,"&lt;&gt;Returned"),""))</f>
        <v/>
      </c>
      <c r="M107" s="39">
        <f>IF(OR(A107="",H107=""),"",IF(K107="Sold",IF(L107="","",L107-H107),TODAY()-H107))</f>
        <v/>
      </c>
      <c r="N107" s="38">
        <f>IF(OR(A107="",M107=""),"",IF(AND(K107&lt;&gt;"Sold",K107&lt;&gt;"Discarded",M107&gt;=JoursDormant),"Yes",""))</f>
        <v/>
      </c>
      <c r="O107" s="38">
        <f>IF(B107="","",IFERROR(INDEX('Purchases'!$I$2:$I$1000,MATCH(B107,'Purchases'!$A$2:$A$1000,0)),""))</f>
        <v/>
      </c>
    </row>
    <row r="108">
      <c r="G108" s="36">
        <f>IF(B108="","",IFERROR(INDEX('Purchases'!$G$2:$G$1000,MATCH(B108,'Purchases'!$A$2:$A$1000,0)),""))</f>
        <v/>
      </c>
      <c r="H108" s="37">
        <f>IF(B108="","",IFERROR(INDEX('Purchases'!$B$2:$B$1000,MATCH(B108,'Purchases'!$A$2:$A$1000,0)),""))</f>
        <v/>
      </c>
      <c r="I108" s="35" t="n"/>
      <c r="K108" s="38">
        <f>IF(A108="","",IF(J108&lt;&gt;"","Discarded",IF(COUNTIF('Sales'!$B$2:$B$1000,A108)-COUNTIFS('Sales'!$B$2:$B$1000,A108,'Sales'!$F$2:$F$1000,"Cancelled")-COUNTIFS('Sales'!$B$2:$B$1000,A108,'Sales'!$F$2:$F$1000,"Returned")&gt;0,"Sold",IF(N(I108)&gt;0,"Online","In stock"))))</f>
        <v/>
      </c>
      <c r="L108" s="37">
        <f>IF(K108&lt;&gt;"Sold","",IFERROR(MAXIFS('Sales'!$A$2:$A$1000,'Sales'!$B$2:$B$1000,A108,'Sales'!$F$2:$F$1000,"&lt;&gt;Cancelled",'Sales'!$F$2:$F$1000,"&lt;&gt;Returned"),""))</f>
        <v/>
      </c>
      <c r="M108" s="39">
        <f>IF(OR(A108="",H108=""),"",IF(K108="Sold",IF(L108="","",L108-H108),TODAY()-H108))</f>
        <v/>
      </c>
      <c r="N108" s="38">
        <f>IF(OR(A108="",M108=""),"",IF(AND(K108&lt;&gt;"Sold",K108&lt;&gt;"Discarded",M108&gt;=JoursDormant),"Yes",""))</f>
        <v/>
      </c>
      <c r="O108" s="38">
        <f>IF(B108="","",IFERROR(INDEX('Purchases'!$I$2:$I$1000,MATCH(B108,'Purchases'!$A$2:$A$1000,0)),""))</f>
        <v/>
      </c>
    </row>
    <row r="109">
      <c r="G109" s="36">
        <f>IF(B109="","",IFERROR(INDEX('Purchases'!$G$2:$G$1000,MATCH(B109,'Purchases'!$A$2:$A$1000,0)),""))</f>
        <v/>
      </c>
      <c r="H109" s="37">
        <f>IF(B109="","",IFERROR(INDEX('Purchases'!$B$2:$B$1000,MATCH(B109,'Purchases'!$A$2:$A$1000,0)),""))</f>
        <v/>
      </c>
      <c r="I109" s="35" t="n"/>
      <c r="K109" s="38">
        <f>IF(A109="","",IF(J109&lt;&gt;"","Discarded",IF(COUNTIF('Sales'!$B$2:$B$1000,A109)-COUNTIFS('Sales'!$B$2:$B$1000,A109,'Sales'!$F$2:$F$1000,"Cancelled")-COUNTIFS('Sales'!$B$2:$B$1000,A109,'Sales'!$F$2:$F$1000,"Returned")&gt;0,"Sold",IF(N(I109)&gt;0,"Online","In stock"))))</f>
        <v/>
      </c>
      <c r="L109" s="37">
        <f>IF(K109&lt;&gt;"Sold","",IFERROR(MAXIFS('Sales'!$A$2:$A$1000,'Sales'!$B$2:$B$1000,A109,'Sales'!$F$2:$F$1000,"&lt;&gt;Cancelled",'Sales'!$F$2:$F$1000,"&lt;&gt;Returned"),""))</f>
        <v/>
      </c>
      <c r="M109" s="39">
        <f>IF(OR(A109="",H109=""),"",IF(K109="Sold",IF(L109="","",L109-H109),TODAY()-H109))</f>
        <v/>
      </c>
      <c r="N109" s="38">
        <f>IF(OR(A109="",M109=""),"",IF(AND(K109&lt;&gt;"Sold",K109&lt;&gt;"Discarded",M109&gt;=JoursDormant),"Yes",""))</f>
        <v/>
      </c>
      <c r="O109" s="38">
        <f>IF(B109="","",IFERROR(INDEX('Purchases'!$I$2:$I$1000,MATCH(B109,'Purchases'!$A$2:$A$1000,0)),""))</f>
        <v/>
      </c>
    </row>
    <row r="110">
      <c r="G110" s="36">
        <f>IF(B110="","",IFERROR(INDEX('Purchases'!$G$2:$G$1000,MATCH(B110,'Purchases'!$A$2:$A$1000,0)),""))</f>
        <v/>
      </c>
      <c r="H110" s="37">
        <f>IF(B110="","",IFERROR(INDEX('Purchases'!$B$2:$B$1000,MATCH(B110,'Purchases'!$A$2:$A$1000,0)),""))</f>
        <v/>
      </c>
      <c r="I110" s="35" t="n"/>
      <c r="K110" s="38">
        <f>IF(A110="","",IF(J110&lt;&gt;"","Discarded",IF(COUNTIF('Sales'!$B$2:$B$1000,A110)-COUNTIFS('Sales'!$B$2:$B$1000,A110,'Sales'!$F$2:$F$1000,"Cancelled")-COUNTIFS('Sales'!$B$2:$B$1000,A110,'Sales'!$F$2:$F$1000,"Returned")&gt;0,"Sold",IF(N(I110)&gt;0,"Online","In stock"))))</f>
        <v/>
      </c>
      <c r="L110" s="37">
        <f>IF(K110&lt;&gt;"Sold","",IFERROR(MAXIFS('Sales'!$A$2:$A$1000,'Sales'!$B$2:$B$1000,A110,'Sales'!$F$2:$F$1000,"&lt;&gt;Cancelled",'Sales'!$F$2:$F$1000,"&lt;&gt;Returned"),""))</f>
        <v/>
      </c>
      <c r="M110" s="39">
        <f>IF(OR(A110="",H110=""),"",IF(K110="Sold",IF(L110="","",L110-H110),TODAY()-H110))</f>
        <v/>
      </c>
      <c r="N110" s="38">
        <f>IF(OR(A110="",M110=""),"",IF(AND(K110&lt;&gt;"Sold",K110&lt;&gt;"Discarded",M110&gt;=JoursDormant),"Yes",""))</f>
        <v/>
      </c>
      <c r="O110" s="38">
        <f>IF(B110="","",IFERROR(INDEX('Purchases'!$I$2:$I$1000,MATCH(B110,'Purchases'!$A$2:$A$1000,0)),""))</f>
        <v/>
      </c>
    </row>
    <row r="111">
      <c r="G111" s="36">
        <f>IF(B111="","",IFERROR(INDEX('Purchases'!$G$2:$G$1000,MATCH(B111,'Purchases'!$A$2:$A$1000,0)),""))</f>
        <v/>
      </c>
      <c r="H111" s="37">
        <f>IF(B111="","",IFERROR(INDEX('Purchases'!$B$2:$B$1000,MATCH(B111,'Purchases'!$A$2:$A$1000,0)),""))</f>
        <v/>
      </c>
      <c r="I111" s="35" t="n"/>
      <c r="K111" s="38">
        <f>IF(A111="","",IF(J111&lt;&gt;"","Discarded",IF(COUNTIF('Sales'!$B$2:$B$1000,A111)-COUNTIFS('Sales'!$B$2:$B$1000,A111,'Sales'!$F$2:$F$1000,"Cancelled")-COUNTIFS('Sales'!$B$2:$B$1000,A111,'Sales'!$F$2:$F$1000,"Returned")&gt;0,"Sold",IF(N(I111)&gt;0,"Online","In stock"))))</f>
        <v/>
      </c>
      <c r="L111" s="37">
        <f>IF(K111&lt;&gt;"Sold","",IFERROR(MAXIFS('Sales'!$A$2:$A$1000,'Sales'!$B$2:$B$1000,A111,'Sales'!$F$2:$F$1000,"&lt;&gt;Cancelled",'Sales'!$F$2:$F$1000,"&lt;&gt;Returned"),""))</f>
        <v/>
      </c>
      <c r="M111" s="39">
        <f>IF(OR(A111="",H111=""),"",IF(K111="Sold",IF(L111="","",L111-H111),TODAY()-H111))</f>
        <v/>
      </c>
      <c r="N111" s="38">
        <f>IF(OR(A111="",M111=""),"",IF(AND(K111&lt;&gt;"Sold",K111&lt;&gt;"Discarded",M111&gt;=JoursDormant),"Yes",""))</f>
        <v/>
      </c>
      <c r="O111" s="38">
        <f>IF(B111="","",IFERROR(INDEX('Purchases'!$I$2:$I$1000,MATCH(B111,'Purchases'!$A$2:$A$1000,0)),""))</f>
        <v/>
      </c>
    </row>
    <row r="112">
      <c r="G112" s="36">
        <f>IF(B112="","",IFERROR(INDEX('Purchases'!$G$2:$G$1000,MATCH(B112,'Purchases'!$A$2:$A$1000,0)),""))</f>
        <v/>
      </c>
      <c r="H112" s="37">
        <f>IF(B112="","",IFERROR(INDEX('Purchases'!$B$2:$B$1000,MATCH(B112,'Purchases'!$A$2:$A$1000,0)),""))</f>
        <v/>
      </c>
      <c r="I112" s="35" t="n"/>
      <c r="K112" s="38">
        <f>IF(A112="","",IF(J112&lt;&gt;"","Discarded",IF(COUNTIF('Sales'!$B$2:$B$1000,A112)-COUNTIFS('Sales'!$B$2:$B$1000,A112,'Sales'!$F$2:$F$1000,"Cancelled")-COUNTIFS('Sales'!$B$2:$B$1000,A112,'Sales'!$F$2:$F$1000,"Returned")&gt;0,"Sold",IF(N(I112)&gt;0,"Online","In stock"))))</f>
        <v/>
      </c>
      <c r="L112" s="37">
        <f>IF(K112&lt;&gt;"Sold","",IFERROR(MAXIFS('Sales'!$A$2:$A$1000,'Sales'!$B$2:$B$1000,A112,'Sales'!$F$2:$F$1000,"&lt;&gt;Cancelled",'Sales'!$F$2:$F$1000,"&lt;&gt;Returned"),""))</f>
        <v/>
      </c>
      <c r="M112" s="39">
        <f>IF(OR(A112="",H112=""),"",IF(K112="Sold",IF(L112="","",L112-H112),TODAY()-H112))</f>
        <v/>
      </c>
      <c r="N112" s="38">
        <f>IF(OR(A112="",M112=""),"",IF(AND(K112&lt;&gt;"Sold",K112&lt;&gt;"Discarded",M112&gt;=JoursDormant),"Yes",""))</f>
        <v/>
      </c>
      <c r="O112" s="38">
        <f>IF(B112="","",IFERROR(INDEX('Purchases'!$I$2:$I$1000,MATCH(B112,'Purchases'!$A$2:$A$1000,0)),""))</f>
        <v/>
      </c>
    </row>
    <row r="113">
      <c r="G113" s="36">
        <f>IF(B113="","",IFERROR(INDEX('Purchases'!$G$2:$G$1000,MATCH(B113,'Purchases'!$A$2:$A$1000,0)),""))</f>
        <v/>
      </c>
      <c r="H113" s="37">
        <f>IF(B113="","",IFERROR(INDEX('Purchases'!$B$2:$B$1000,MATCH(B113,'Purchases'!$A$2:$A$1000,0)),""))</f>
        <v/>
      </c>
      <c r="I113" s="35" t="n"/>
      <c r="K113" s="38">
        <f>IF(A113="","",IF(J113&lt;&gt;"","Discarded",IF(COUNTIF('Sales'!$B$2:$B$1000,A113)-COUNTIFS('Sales'!$B$2:$B$1000,A113,'Sales'!$F$2:$F$1000,"Cancelled")-COUNTIFS('Sales'!$B$2:$B$1000,A113,'Sales'!$F$2:$F$1000,"Returned")&gt;0,"Sold",IF(N(I113)&gt;0,"Online","In stock"))))</f>
        <v/>
      </c>
      <c r="L113" s="37">
        <f>IF(K113&lt;&gt;"Sold","",IFERROR(MAXIFS('Sales'!$A$2:$A$1000,'Sales'!$B$2:$B$1000,A113,'Sales'!$F$2:$F$1000,"&lt;&gt;Cancelled",'Sales'!$F$2:$F$1000,"&lt;&gt;Returned"),""))</f>
        <v/>
      </c>
      <c r="M113" s="39">
        <f>IF(OR(A113="",H113=""),"",IF(K113="Sold",IF(L113="","",L113-H113),TODAY()-H113))</f>
        <v/>
      </c>
      <c r="N113" s="38">
        <f>IF(OR(A113="",M113=""),"",IF(AND(K113&lt;&gt;"Sold",K113&lt;&gt;"Discarded",M113&gt;=JoursDormant),"Yes",""))</f>
        <v/>
      </c>
      <c r="O113" s="38">
        <f>IF(B113="","",IFERROR(INDEX('Purchases'!$I$2:$I$1000,MATCH(B113,'Purchases'!$A$2:$A$1000,0)),""))</f>
        <v/>
      </c>
    </row>
    <row r="114">
      <c r="G114" s="36">
        <f>IF(B114="","",IFERROR(INDEX('Purchases'!$G$2:$G$1000,MATCH(B114,'Purchases'!$A$2:$A$1000,0)),""))</f>
        <v/>
      </c>
      <c r="H114" s="37">
        <f>IF(B114="","",IFERROR(INDEX('Purchases'!$B$2:$B$1000,MATCH(B114,'Purchases'!$A$2:$A$1000,0)),""))</f>
        <v/>
      </c>
      <c r="I114" s="35" t="n"/>
      <c r="K114" s="38">
        <f>IF(A114="","",IF(J114&lt;&gt;"","Discarded",IF(COUNTIF('Sales'!$B$2:$B$1000,A114)-COUNTIFS('Sales'!$B$2:$B$1000,A114,'Sales'!$F$2:$F$1000,"Cancelled")-COUNTIFS('Sales'!$B$2:$B$1000,A114,'Sales'!$F$2:$F$1000,"Returned")&gt;0,"Sold",IF(N(I114)&gt;0,"Online","In stock"))))</f>
        <v/>
      </c>
      <c r="L114" s="37">
        <f>IF(K114&lt;&gt;"Sold","",IFERROR(MAXIFS('Sales'!$A$2:$A$1000,'Sales'!$B$2:$B$1000,A114,'Sales'!$F$2:$F$1000,"&lt;&gt;Cancelled",'Sales'!$F$2:$F$1000,"&lt;&gt;Returned"),""))</f>
        <v/>
      </c>
      <c r="M114" s="39">
        <f>IF(OR(A114="",H114=""),"",IF(K114="Sold",IF(L114="","",L114-H114),TODAY()-H114))</f>
        <v/>
      </c>
      <c r="N114" s="38">
        <f>IF(OR(A114="",M114=""),"",IF(AND(K114&lt;&gt;"Sold",K114&lt;&gt;"Discarded",M114&gt;=JoursDormant),"Yes",""))</f>
        <v/>
      </c>
      <c r="O114" s="38">
        <f>IF(B114="","",IFERROR(INDEX('Purchases'!$I$2:$I$1000,MATCH(B114,'Purchases'!$A$2:$A$1000,0)),""))</f>
        <v/>
      </c>
    </row>
    <row r="115">
      <c r="G115" s="36">
        <f>IF(B115="","",IFERROR(INDEX('Purchases'!$G$2:$G$1000,MATCH(B115,'Purchases'!$A$2:$A$1000,0)),""))</f>
        <v/>
      </c>
      <c r="H115" s="37">
        <f>IF(B115="","",IFERROR(INDEX('Purchases'!$B$2:$B$1000,MATCH(B115,'Purchases'!$A$2:$A$1000,0)),""))</f>
        <v/>
      </c>
      <c r="I115" s="35" t="n"/>
      <c r="K115" s="38">
        <f>IF(A115="","",IF(J115&lt;&gt;"","Discarded",IF(COUNTIF('Sales'!$B$2:$B$1000,A115)-COUNTIFS('Sales'!$B$2:$B$1000,A115,'Sales'!$F$2:$F$1000,"Cancelled")-COUNTIFS('Sales'!$B$2:$B$1000,A115,'Sales'!$F$2:$F$1000,"Returned")&gt;0,"Sold",IF(N(I115)&gt;0,"Online","In stock"))))</f>
        <v/>
      </c>
      <c r="L115" s="37">
        <f>IF(K115&lt;&gt;"Sold","",IFERROR(MAXIFS('Sales'!$A$2:$A$1000,'Sales'!$B$2:$B$1000,A115,'Sales'!$F$2:$F$1000,"&lt;&gt;Cancelled",'Sales'!$F$2:$F$1000,"&lt;&gt;Returned"),""))</f>
        <v/>
      </c>
      <c r="M115" s="39">
        <f>IF(OR(A115="",H115=""),"",IF(K115="Sold",IF(L115="","",L115-H115),TODAY()-H115))</f>
        <v/>
      </c>
      <c r="N115" s="38">
        <f>IF(OR(A115="",M115=""),"",IF(AND(K115&lt;&gt;"Sold",K115&lt;&gt;"Discarded",M115&gt;=JoursDormant),"Yes",""))</f>
        <v/>
      </c>
      <c r="O115" s="38">
        <f>IF(B115="","",IFERROR(INDEX('Purchases'!$I$2:$I$1000,MATCH(B115,'Purchases'!$A$2:$A$1000,0)),""))</f>
        <v/>
      </c>
    </row>
    <row r="116">
      <c r="G116" s="36">
        <f>IF(B116="","",IFERROR(INDEX('Purchases'!$G$2:$G$1000,MATCH(B116,'Purchases'!$A$2:$A$1000,0)),""))</f>
        <v/>
      </c>
      <c r="H116" s="37">
        <f>IF(B116="","",IFERROR(INDEX('Purchases'!$B$2:$B$1000,MATCH(B116,'Purchases'!$A$2:$A$1000,0)),""))</f>
        <v/>
      </c>
      <c r="I116" s="35" t="n"/>
      <c r="K116" s="38">
        <f>IF(A116="","",IF(J116&lt;&gt;"","Discarded",IF(COUNTIF('Sales'!$B$2:$B$1000,A116)-COUNTIFS('Sales'!$B$2:$B$1000,A116,'Sales'!$F$2:$F$1000,"Cancelled")-COUNTIFS('Sales'!$B$2:$B$1000,A116,'Sales'!$F$2:$F$1000,"Returned")&gt;0,"Sold",IF(N(I116)&gt;0,"Online","In stock"))))</f>
        <v/>
      </c>
      <c r="L116" s="37">
        <f>IF(K116&lt;&gt;"Sold","",IFERROR(MAXIFS('Sales'!$A$2:$A$1000,'Sales'!$B$2:$B$1000,A116,'Sales'!$F$2:$F$1000,"&lt;&gt;Cancelled",'Sales'!$F$2:$F$1000,"&lt;&gt;Returned"),""))</f>
        <v/>
      </c>
      <c r="M116" s="39">
        <f>IF(OR(A116="",H116=""),"",IF(K116="Sold",IF(L116="","",L116-H116),TODAY()-H116))</f>
        <v/>
      </c>
      <c r="N116" s="38">
        <f>IF(OR(A116="",M116=""),"",IF(AND(K116&lt;&gt;"Sold",K116&lt;&gt;"Discarded",M116&gt;=JoursDormant),"Yes",""))</f>
        <v/>
      </c>
      <c r="O116" s="38">
        <f>IF(B116="","",IFERROR(INDEX('Purchases'!$I$2:$I$1000,MATCH(B116,'Purchases'!$A$2:$A$1000,0)),""))</f>
        <v/>
      </c>
    </row>
    <row r="117">
      <c r="G117" s="36">
        <f>IF(B117="","",IFERROR(INDEX('Purchases'!$G$2:$G$1000,MATCH(B117,'Purchases'!$A$2:$A$1000,0)),""))</f>
        <v/>
      </c>
      <c r="H117" s="37">
        <f>IF(B117="","",IFERROR(INDEX('Purchases'!$B$2:$B$1000,MATCH(B117,'Purchases'!$A$2:$A$1000,0)),""))</f>
        <v/>
      </c>
      <c r="I117" s="35" t="n"/>
      <c r="K117" s="38">
        <f>IF(A117="","",IF(J117&lt;&gt;"","Discarded",IF(COUNTIF('Sales'!$B$2:$B$1000,A117)-COUNTIFS('Sales'!$B$2:$B$1000,A117,'Sales'!$F$2:$F$1000,"Cancelled")-COUNTIFS('Sales'!$B$2:$B$1000,A117,'Sales'!$F$2:$F$1000,"Returned")&gt;0,"Sold",IF(N(I117)&gt;0,"Online","In stock"))))</f>
        <v/>
      </c>
      <c r="L117" s="37">
        <f>IF(K117&lt;&gt;"Sold","",IFERROR(MAXIFS('Sales'!$A$2:$A$1000,'Sales'!$B$2:$B$1000,A117,'Sales'!$F$2:$F$1000,"&lt;&gt;Cancelled",'Sales'!$F$2:$F$1000,"&lt;&gt;Returned"),""))</f>
        <v/>
      </c>
      <c r="M117" s="39">
        <f>IF(OR(A117="",H117=""),"",IF(K117="Sold",IF(L117="","",L117-H117),TODAY()-H117))</f>
        <v/>
      </c>
      <c r="N117" s="38">
        <f>IF(OR(A117="",M117=""),"",IF(AND(K117&lt;&gt;"Sold",K117&lt;&gt;"Discarded",M117&gt;=JoursDormant),"Yes",""))</f>
        <v/>
      </c>
      <c r="O117" s="38">
        <f>IF(B117="","",IFERROR(INDEX('Purchases'!$I$2:$I$1000,MATCH(B117,'Purchases'!$A$2:$A$1000,0)),""))</f>
        <v/>
      </c>
    </row>
    <row r="118">
      <c r="G118" s="36">
        <f>IF(B118="","",IFERROR(INDEX('Purchases'!$G$2:$G$1000,MATCH(B118,'Purchases'!$A$2:$A$1000,0)),""))</f>
        <v/>
      </c>
      <c r="H118" s="37">
        <f>IF(B118="","",IFERROR(INDEX('Purchases'!$B$2:$B$1000,MATCH(B118,'Purchases'!$A$2:$A$1000,0)),""))</f>
        <v/>
      </c>
      <c r="I118" s="35" t="n"/>
      <c r="K118" s="38">
        <f>IF(A118="","",IF(J118&lt;&gt;"","Discarded",IF(COUNTIF('Sales'!$B$2:$B$1000,A118)-COUNTIFS('Sales'!$B$2:$B$1000,A118,'Sales'!$F$2:$F$1000,"Cancelled")-COUNTIFS('Sales'!$B$2:$B$1000,A118,'Sales'!$F$2:$F$1000,"Returned")&gt;0,"Sold",IF(N(I118)&gt;0,"Online","In stock"))))</f>
        <v/>
      </c>
      <c r="L118" s="37">
        <f>IF(K118&lt;&gt;"Sold","",IFERROR(MAXIFS('Sales'!$A$2:$A$1000,'Sales'!$B$2:$B$1000,A118,'Sales'!$F$2:$F$1000,"&lt;&gt;Cancelled",'Sales'!$F$2:$F$1000,"&lt;&gt;Returned"),""))</f>
        <v/>
      </c>
      <c r="M118" s="39">
        <f>IF(OR(A118="",H118=""),"",IF(K118="Sold",IF(L118="","",L118-H118),TODAY()-H118))</f>
        <v/>
      </c>
      <c r="N118" s="38">
        <f>IF(OR(A118="",M118=""),"",IF(AND(K118&lt;&gt;"Sold",K118&lt;&gt;"Discarded",M118&gt;=JoursDormant),"Yes",""))</f>
        <v/>
      </c>
      <c r="O118" s="38">
        <f>IF(B118="","",IFERROR(INDEX('Purchases'!$I$2:$I$1000,MATCH(B118,'Purchases'!$A$2:$A$1000,0)),""))</f>
        <v/>
      </c>
    </row>
    <row r="119">
      <c r="G119" s="36">
        <f>IF(B119="","",IFERROR(INDEX('Purchases'!$G$2:$G$1000,MATCH(B119,'Purchases'!$A$2:$A$1000,0)),""))</f>
        <v/>
      </c>
      <c r="H119" s="37">
        <f>IF(B119="","",IFERROR(INDEX('Purchases'!$B$2:$B$1000,MATCH(B119,'Purchases'!$A$2:$A$1000,0)),""))</f>
        <v/>
      </c>
      <c r="I119" s="35" t="n"/>
      <c r="K119" s="38">
        <f>IF(A119="","",IF(J119&lt;&gt;"","Discarded",IF(COUNTIF('Sales'!$B$2:$B$1000,A119)-COUNTIFS('Sales'!$B$2:$B$1000,A119,'Sales'!$F$2:$F$1000,"Cancelled")-COUNTIFS('Sales'!$B$2:$B$1000,A119,'Sales'!$F$2:$F$1000,"Returned")&gt;0,"Sold",IF(N(I119)&gt;0,"Online","In stock"))))</f>
        <v/>
      </c>
      <c r="L119" s="37">
        <f>IF(K119&lt;&gt;"Sold","",IFERROR(MAXIFS('Sales'!$A$2:$A$1000,'Sales'!$B$2:$B$1000,A119,'Sales'!$F$2:$F$1000,"&lt;&gt;Cancelled",'Sales'!$F$2:$F$1000,"&lt;&gt;Returned"),""))</f>
        <v/>
      </c>
      <c r="M119" s="39">
        <f>IF(OR(A119="",H119=""),"",IF(K119="Sold",IF(L119="","",L119-H119),TODAY()-H119))</f>
        <v/>
      </c>
      <c r="N119" s="38">
        <f>IF(OR(A119="",M119=""),"",IF(AND(K119&lt;&gt;"Sold",K119&lt;&gt;"Discarded",M119&gt;=JoursDormant),"Yes",""))</f>
        <v/>
      </c>
      <c r="O119" s="38">
        <f>IF(B119="","",IFERROR(INDEX('Purchases'!$I$2:$I$1000,MATCH(B119,'Purchases'!$A$2:$A$1000,0)),""))</f>
        <v/>
      </c>
    </row>
    <row r="120">
      <c r="G120" s="36">
        <f>IF(B120="","",IFERROR(INDEX('Purchases'!$G$2:$G$1000,MATCH(B120,'Purchases'!$A$2:$A$1000,0)),""))</f>
        <v/>
      </c>
      <c r="H120" s="37">
        <f>IF(B120="","",IFERROR(INDEX('Purchases'!$B$2:$B$1000,MATCH(B120,'Purchases'!$A$2:$A$1000,0)),""))</f>
        <v/>
      </c>
      <c r="I120" s="35" t="n"/>
      <c r="K120" s="38">
        <f>IF(A120="","",IF(J120&lt;&gt;"","Discarded",IF(COUNTIF('Sales'!$B$2:$B$1000,A120)-COUNTIFS('Sales'!$B$2:$B$1000,A120,'Sales'!$F$2:$F$1000,"Cancelled")-COUNTIFS('Sales'!$B$2:$B$1000,A120,'Sales'!$F$2:$F$1000,"Returned")&gt;0,"Sold",IF(N(I120)&gt;0,"Online","In stock"))))</f>
        <v/>
      </c>
      <c r="L120" s="37">
        <f>IF(K120&lt;&gt;"Sold","",IFERROR(MAXIFS('Sales'!$A$2:$A$1000,'Sales'!$B$2:$B$1000,A120,'Sales'!$F$2:$F$1000,"&lt;&gt;Cancelled",'Sales'!$F$2:$F$1000,"&lt;&gt;Returned"),""))</f>
        <v/>
      </c>
      <c r="M120" s="39">
        <f>IF(OR(A120="",H120=""),"",IF(K120="Sold",IF(L120="","",L120-H120),TODAY()-H120))</f>
        <v/>
      </c>
      <c r="N120" s="38">
        <f>IF(OR(A120="",M120=""),"",IF(AND(K120&lt;&gt;"Sold",K120&lt;&gt;"Discarded",M120&gt;=JoursDormant),"Yes",""))</f>
        <v/>
      </c>
      <c r="O120" s="38">
        <f>IF(B120="","",IFERROR(INDEX('Purchases'!$I$2:$I$1000,MATCH(B120,'Purchases'!$A$2:$A$1000,0)),""))</f>
        <v/>
      </c>
    </row>
    <row r="121">
      <c r="G121" s="36">
        <f>IF(B121="","",IFERROR(INDEX('Purchases'!$G$2:$G$1000,MATCH(B121,'Purchases'!$A$2:$A$1000,0)),""))</f>
        <v/>
      </c>
      <c r="H121" s="37">
        <f>IF(B121="","",IFERROR(INDEX('Purchases'!$B$2:$B$1000,MATCH(B121,'Purchases'!$A$2:$A$1000,0)),""))</f>
        <v/>
      </c>
      <c r="I121" s="35" t="n"/>
      <c r="K121" s="38">
        <f>IF(A121="","",IF(J121&lt;&gt;"","Discarded",IF(COUNTIF('Sales'!$B$2:$B$1000,A121)-COUNTIFS('Sales'!$B$2:$B$1000,A121,'Sales'!$F$2:$F$1000,"Cancelled")-COUNTIFS('Sales'!$B$2:$B$1000,A121,'Sales'!$F$2:$F$1000,"Returned")&gt;0,"Sold",IF(N(I121)&gt;0,"Online","In stock"))))</f>
        <v/>
      </c>
      <c r="L121" s="37">
        <f>IF(K121&lt;&gt;"Sold","",IFERROR(MAXIFS('Sales'!$A$2:$A$1000,'Sales'!$B$2:$B$1000,A121,'Sales'!$F$2:$F$1000,"&lt;&gt;Cancelled",'Sales'!$F$2:$F$1000,"&lt;&gt;Returned"),""))</f>
        <v/>
      </c>
      <c r="M121" s="39">
        <f>IF(OR(A121="",H121=""),"",IF(K121="Sold",IF(L121="","",L121-H121),TODAY()-H121))</f>
        <v/>
      </c>
      <c r="N121" s="38">
        <f>IF(OR(A121="",M121=""),"",IF(AND(K121&lt;&gt;"Sold",K121&lt;&gt;"Discarded",M121&gt;=JoursDormant),"Yes",""))</f>
        <v/>
      </c>
      <c r="O121" s="38">
        <f>IF(B121="","",IFERROR(INDEX('Purchases'!$I$2:$I$1000,MATCH(B121,'Purchases'!$A$2:$A$1000,0)),""))</f>
        <v/>
      </c>
    </row>
    <row r="122">
      <c r="G122" s="36">
        <f>IF(B122="","",IFERROR(INDEX('Purchases'!$G$2:$G$1000,MATCH(B122,'Purchases'!$A$2:$A$1000,0)),""))</f>
        <v/>
      </c>
      <c r="H122" s="37">
        <f>IF(B122="","",IFERROR(INDEX('Purchases'!$B$2:$B$1000,MATCH(B122,'Purchases'!$A$2:$A$1000,0)),""))</f>
        <v/>
      </c>
      <c r="I122" s="35" t="n"/>
      <c r="K122" s="38">
        <f>IF(A122="","",IF(J122&lt;&gt;"","Discarded",IF(COUNTIF('Sales'!$B$2:$B$1000,A122)-COUNTIFS('Sales'!$B$2:$B$1000,A122,'Sales'!$F$2:$F$1000,"Cancelled")-COUNTIFS('Sales'!$B$2:$B$1000,A122,'Sales'!$F$2:$F$1000,"Returned")&gt;0,"Sold",IF(N(I122)&gt;0,"Online","In stock"))))</f>
        <v/>
      </c>
      <c r="L122" s="37">
        <f>IF(K122&lt;&gt;"Sold","",IFERROR(MAXIFS('Sales'!$A$2:$A$1000,'Sales'!$B$2:$B$1000,A122,'Sales'!$F$2:$F$1000,"&lt;&gt;Cancelled",'Sales'!$F$2:$F$1000,"&lt;&gt;Returned"),""))</f>
        <v/>
      </c>
      <c r="M122" s="39">
        <f>IF(OR(A122="",H122=""),"",IF(K122="Sold",IF(L122="","",L122-H122),TODAY()-H122))</f>
        <v/>
      </c>
      <c r="N122" s="38">
        <f>IF(OR(A122="",M122=""),"",IF(AND(K122&lt;&gt;"Sold",K122&lt;&gt;"Discarded",M122&gt;=JoursDormant),"Yes",""))</f>
        <v/>
      </c>
      <c r="O122" s="38">
        <f>IF(B122="","",IFERROR(INDEX('Purchases'!$I$2:$I$1000,MATCH(B122,'Purchases'!$A$2:$A$1000,0)),""))</f>
        <v/>
      </c>
    </row>
    <row r="123">
      <c r="G123" s="36">
        <f>IF(B123="","",IFERROR(INDEX('Purchases'!$G$2:$G$1000,MATCH(B123,'Purchases'!$A$2:$A$1000,0)),""))</f>
        <v/>
      </c>
      <c r="H123" s="37">
        <f>IF(B123="","",IFERROR(INDEX('Purchases'!$B$2:$B$1000,MATCH(B123,'Purchases'!$A$2:$A$1000,0)),""))</f>
        <v/>
      </c>
      <c r="I123" s="35" t="n"/>
      <c r="K123" s="38">
        <f>IF(A123="","",IF(J123&lt;&gt;"","Discarded",IF(COUNTIF('Sales'!$B$2:$B$1000,A123)-COUNTIFS('Sales'!$B$2:$B$1000,A123,'Sales'!$F$2:$F$1000,"Cancelled")-COUNTIFS('Sales'!$B$2:$B$1000,A123,'Sales'!$F$2:$F$1000,"Returned")&gt;0,"Sold",IF(N(I123)&gt;0,"Online","In stock"))))</f>
        <v/>
      </c>
      <c r="L123" s="37">
        <f>IF(K123&lt;&gt;"Sold","",IFERROR(MAXIFS('Sales'!$A$2:$A$1000,'Sales'!$B$2:$B$1000,A123,'Sales'!$F$2:$F$1000,"&lt;&gt;Cancelled",'Sales'!$F$2:$F$1000,"&lt;&gt;Returned"),""))</f>
        <v/>
      </c>
      <c r="M123" s="39">
        <f>IF(OR(A123="",H123=""),"",IF(K123="Sold",IF(L123="","",L123-H123),TODAY()-H123))</f>
        <v/>
      </c>
      <c r="N123" s="38">
        <f>IF(OR(A123="",M123=""),"",IF(AND(K123&lt;&gt;"Sold",K123&lt;&gt;"Discarded",M123&gt;=JoursDormant),"Yes",""))</f>
        <v/>
      </c>
      <c r="O123" s="38">
        <f>IF(B123="","",IFERROR(INDEX('Purchases'!$I$2:$I$1000,MATCH(B123,'Purchases'!$A$2:$A$1000,0)),""))</f>
        <v/>
      </c>
    </row>
    <row r="124">
      <c r="G124" s="36">
        <f>IF(B124="","",IFERROR(INDEX('Purchases'!$G$2:$G$1000,MATCH(B124,'Purchases'!$A$2:$A$1000,0)),""))</f>
        <v/>
      </c>
      <c r="H124" s="37">
        <f>IF(B124="","",IFERROR(INDEX('Purchases'!$B$2:$B$1000,MATCH(B124,'Purchases'!$A$2:$A$1000,0)),""))</f>
        <v/>
      </c>
      <c r="I124" s="35" t="n"/>
      <c r="K124" s="38">
        <f>IF(A124="","",IF(J124&lt;&gt;"","Discarded",IF(COUNTIF('Sales'!$B$2:$B$1000,A124)-COUNTIFS('Sales'!$B$2:$B$1000,A124,'Sales'!$F$2:$F$1000,"Cancelled")-COUNTIFS('Sales'!$B$2:$B$1000,A124,'Sales'!$F$2:$F$1000,"Returned")&gt;0,"Sold",IF(N(I124)&gt;0,"Online","In stock"))))</f>
        <v/>
      </c>
      <c r="L124" s="37">
        <f>IF(K124&lt;&gt;"Sold","",IFERROR(MAXIFS('Sales'!$A$2:$A$1000,'Sales'!$B$2:$B$1000,A124,'Sales'!$F$2:$F$1000,"&lt;&gt;Cancelled",'Sales'!$F$2:$F$1000,"&lt;&gt;Returned"),""))</f>
        <v/>
      </c>
      <c r="M124" s="39">
        <f>IF(OR(A124="",H124=""),"",IF(K124="Sold",IF(L124="","",L124-H124),TODAY()-H124))</f>
        <v/>
      </c>
      <c r="N124" s="38">
        <f>IF(OR(A124="",M124=""),"",IF(AND(K124&lt;&gt;"Sold",K124&lt;&gt;"Discarded",M124&gt;=JoursDormant),"Yes",""))</f>
        <v/>
      </c>
      <c r="O124" s="38">
        <f>IF(B124="","",IFERROR(INDEX('Purchases'!$I$2:$I$1000,MATCH(B124,'Purchases'!$A$2:$A$1000,0)),""))</f>
        <v/>
      </c>
    </row>
    <row r="125">
      <c r="G125" s="36">
        <f>IF(B125="","",IFERROR(INDEX('Purchases'!$G$2:$G$1000,MATCH(B125,'Purchases'!$A$2:$A$1000,0)),""))</f>
        <v/>
      </c>
      <c r="H125" s="37">
        <f>IF(B125="","",IFERROR(INDEX('Purchases'!$B$2:$B$1000,MATCH(B125,'Purchases'!$A$2:$A$1000,0)),""))</f>
        <v/>
      </c>
      <c r="I125" s="35" t="n"/>
      <c r="K125" s="38">
        <f>IF(A125="","",IF(J125&lt;&gt;"","Discarded",IF(COUNTIF('Sales'!$B$2:$B$1000,A125)-COUNTIFS('Sales'!$B$2:$B$1000,A125,'Sales'!$F$2:$F$1000,"Cancelled")-COUNTIFS('Sales'!$B$2:$B$1000,A125,'Sales'!$F$2:$F$1000,"Returned")&gt;0,"Sold",IF(N(I125)&gt;0,"Online","In stock"))))</f>
        <v/>
      </c>
      <c r="L125" s="37">
        <f>IF(K125&lt;&gt;"Sold","",IFERROR(MAXIFS('Sales'!$A$2:$A$1000,'Sales'!$B$2:$B$1000,A125,'Sales'!$F$2:$F$1000,"&lt;&gt;Cancelled",'Sales'!$F$2:$F$1000,"&lt;&gt;Returned"),""))</f>
        <v/>
      </c>
      <c r="M125" s="39">
        <f>IF(OR(A125="",H125=""),"",IF(K125="Sold",IF(L125="","",L125-H125),TODAY()-H125))</f>
        <v/>
      </c>
      <c r="N125" s="38">
        <f>IF(OR(A125="",M125=""),"",IF(AND(K125&lt;&gt;"Sold",K125&lt;&gt;"Discarded",M125&gt;=JoursDormant),"Yes",""))</f>
        <v/>
      </c>
      <c r="O125" s="38">
        <f>IF(B125="","",IFERROR(INDEX('Purchases'!$I$2:$I$1000,MATCH(B125,'Purchases'!$A$2:$A$1000,0)),""))</f>
        <v/>
      </c>
    </row>
    <row r="126">
      <c r="G126" s="36">
        <f>IF(B126="","",IFERROR(INDEX('Purchases'!$G$2:$G$1000,MATCH(B126,'Purchases'!$A$2:$A$1000,0)),""))</f>
        <v/>
      </c>
      <c r="H126" s="37">
        <f>IF(B126="","",IFERROR(INDEX('Purchases'!$B$2:$B$1000,MATCH(B126,'Purchases'!$A$2:$A$1000,0)),""))</f>
        <v/>
      </c>
      <c r="I126" s="35" t="n"/>
      <c r="K126" s="38">
        <f>IF(A126="","",IF(J126&lt;&gt;"","Discarded",IF(COUNTIF('Sales'!$B$2:$B$1000,A126)-COUNTIFS('Sales'!$B$2:$B$1000,A126,'Sales'!$F$2:$F$1000,"Cancelled")-COUNTIFS('Sales'!$B$2:$B$1000,A126,'Sales'!$F$2:$F$1000,"Returned")&gt;0,"Sold",IF(N(I126)&gt;0,"Online","In stock"))))</f>
        <v/>
      </c>
      <c r="L126" s="37">
        <f>IF(K126&lt;&gt;"Sold","",IFERROR(MAXIFS('Sales'!$A$2:$A$1000,'Sales'!$B$2:$B$1000,A126,'Sales'!$F$2:$F$1000,"&lt;&gt;Cancelled",'Sales'!$F$2:$F$1000,"&lt;&gt;Returned"),""))</f>
        <v/>
      </c>
      <c r="M126" s="39">
        <f>IF(OR(A126="",H126=""),"",IF(K126="Sold",IF(L126="","",L126-H126),TODAY()-H126))</f>
        <v/>
      </c>
      <c r="N126" s="38">
        <f>IF(OR(A126="",M126=""),"",IF(AND(K126&lt;&gt;"Sold",K126&lt;&gt;"Discarded",M126&gt;=JoursDormant),"Yes",""))</f>
        <v/>
      </c>
      <c r="O126" s="38">
        <f>IF(B126="","",IFERROR(INDEX('Purchases'!$I$2:$I$1000,MATCH(B126,'Purchases'!$A$2:$A$1000,0)),""))</f>
        <v/>
      </c>
    </row>
    <row r="127">
      <c r="G127" s="36">
        <f>IF(B127="","",IFERROR(INDEX('Purchases'!$G$2:$G$1000,MATCH(B127,'Purchases'!$A$2:$A$1000,0)),""))</f>
        <v/>
      </c>
      <c r="H127" s="37">
        <f>IF(B127="","",IFERROR(INDEX('Purchases'!$B$2:$B$1000,MATCH(B127,'Purchases'!$A$2:$A$1000,0)),""))</f>
        <v/>
      </c>
      <c r="I127" s="35" t="n"/>
      <c r="K127" s="38">
        <f>IF(A127="","",IF(J127&lt;&gt;"","Discarded",IF(COUNTIF('Sales'!$B$2:$B$1000,A127)-COUNTIFS('Sales'!$B$2:$B$1000,A127,'Sales'!$F$2:$F$1000,"Cancelled")-COUNTIFS('Sales'!$B$2:$B$1000,A127,'Sales'!$F$2:$F$1000,"Returned")&gt;0,"Sold",IF(N(I127)&gt;0,"Online","In stock"))))</f>
        <v/>
      </c>
      <c r="L127" s="37">
        <f>IF(K127&lt;&gt;"Sold","",IFERROR(MAXIFS('Sales'!$A$2:$A$1000,'Sales'!$B$2:$B$1000,A127,'Sales'!$F$2:$F$1000,"&lt;&gt;Cancelled",'Sales'!$F$2:$F$1000,"&lt;&gt;Returned"),""))</f>
        <v/>
      </c>
      <c r="M127" s="39">
        <f>IF(OR(A127="",H127=""),"",IF(K127="Sold",IF(L127="","",L127-H127),TODAY()-H127))</f>
        <v/>
      </c>
      <c r="N127" s="38">
        <f>IF(OR(A127="",M127=""),"",IF(AND(K127&lt;&gt;"Sold",K127&lt;&gt;"Discarded",M127&gt;=JoursDormant),"Yes",""))</f>
        <v/>
      </c>
      <c r="O127" s="38">
        <f>IF(B127="","",IFERROR(INDEX('Purchases'!$I$2:$I$1000,MATCH(B127,'Purchases'!$A$2:$A$1000,0)),""))</f>
        <v/>
      </c>
    </row>
    <row r="128">
      <c r="G128" s="36">
        <f>IF(B128="","",IFERROR(INDEX('Purchases'!$G$2:$G$1000,MATCH(B128,'Purchases'!$A$2:$A$1000,0)),""))</f>
        <v/>
      </c>
      <c r="H128" s="37">
        <f>IF(B128="","",IFERROR(INDEX('Purchases'!$B$2:$B$1000,MATCH(B128,'Purchases'!$A$2:$A$1000,0)),""))</f>
        <v/>
      </c>
      <c r="I128" s="35" t="n"/>
      <c r="K128" s="38">
        <f>IF(A128="","",IF(J128&lt;&gt;"","Discarded",IF(COUNTIF('Sales'!$B$2:$B$1000,A128)-COUNTIFS('Sales'!$B$2:$B$1000,A128,'Sales'!$F$2:$F$1000,"Cancelled")-COUNTIFS('Sales'!$B$2:$B$1000,A128,'Sales'!$F$2:$F$1000,"Returned")&gt;0,"Sold",IF(N(I128)&gt;0,"Online","In stock"))))</f>
        <v/>
      </c>
      <c r="L128" s="37">
        <f>IF(K128&lt;&gt;"Sold","",IFERROR(MAXIFS('Sales'!$A$2:$A$1000,'Sales'!$B$2:$B$1000,A128,'Sales'!$F$2:$F$1000,"&lt;&gt;Cancelled",'Sales'!$F$2:$F$1000,"&lt;&gt;Returned"),""))</f>
        <v/>
      </c>
      <c r="M128" s="39">
        <f>IF(OR(A128="",H128=""),"",IF(K128="Sold",IF(L128="","",L128-H128),TODAY()-H128))</f>
        <v/>
      </c>
      <c r="N128" s="38">
        <f>IF(OR(A128="",M128=""),"",IF(AND(K128&lt;&gt;"Sold",K128&lt;&gt;"Discarded",M128&gt;=JoursDormant),"Yes",""))</f>
        <v/>
      </c>
      <c r="O128" s="38">
        <f>IF(B128="","",IFERROR(INDEX('Purchases'!$I$2:$I$1000,MATCH(B128,'Purchases'!$A$2:$A$1000,0)),""))</f>
        <v/>
      </c>
    </row>
    <row r="129">
      <c r="G129" s="36">
        <f>IF(B129="","",IFERROR(INDEX('Purchases'!$G$2:$G$1000,MATCH(B129,'Purchases'!$A$2:$A$1000,0)),""))</f>
        <v/>
      </c>
      <c r="H129" s="37">
        <f>IF(B129="","",IFERROR(INDEX('Purchases'!$B$2:$B$1000,MATCH(B129,'Purchases'!$A$2:$A$1000,0)),""))</f>
        <v/>
      </c>
      <c r="I129" s="35" t="n"/>
      <c r="K129" s="38">
        <f>IF(A129="","",IF(J129&lt;&gt;"","Discarded",IF(COUNTIF('Sales'!$B$2:$B$1000,A129)-COUNTIFS('Sales'!$B$2:$B$1000,A129,'Sales'!$F$2:$F$1000,"Cancelled")-COUNTIFS('Sales'!$B$2:$B$1000,A129,'Sales'!$F$2:$F$1000,"Returned")&gt;0,"Sold",IF(N(I129)&gt;0,"Online","In stock"))))</f>
        <v/>
      </c>
      <c r="L129" s="37">
        <f>IF(K129&lt;&gt;"Sold","",IFERROR(MAXIFS('Sales'!$A$2:$A$1000,'Sales'!$B$2:$B$1000,A129,'Sales'!$F$2:$F$1000,"&lt;&gt;Cancelled",'Sales'!$F$2:$F$1000,"&lt;&gt;Returned"),""))</f>
        <v/>
      </c>
      <c r="M129" s="39">
        <f>IF(OR(A129="",H129=""),"",IF(K129="Sold",IF(L129="","",L129-H129),TODAY()-H129))</f>
        <v/>
      </c>
      <c r="N129" s="38">
        <f>IF(OR(A129="",M129=""),"",IF(AND(K129&lt;&gt;"Sold",K129&lt;&gt;"Discarded",M129&gt;=JoursDormant),"Yes",""))</f>
        <v/>
      </c>
      <c r="O129" s="38">
        <f>IF(B129="","",IFERROR(INDEX('Purchases'!$I$2:$I$1000,MATCH(B129,'Purchases'!$A$2:$A$1000,0)),""))</f>
        <v/>
      </c>
    </row>
    <row r="130">
      <c r="G130" s="36">
        <f>IF(B130="","",IFERROR(INDEX('Purchases'!$G$2:$G$1000,MATCH(B130,'Purchases'!$A$2:$A$1000,0)),""))</f>
        <v/>
      </c>
      <c r="H130" s="37">
        <f>IF(B130="","",IFERROR(INDEX('Purchases'!$B$2:$B$1000,MATCH(B130,'Purchases'!$A$2:$A$1000,0)),""))</f>
        <v/>
      </c>
      <c r="I130" s="35" t="n"/>
      <c r="K130" s="38">
        <f>IF(A130="","",IF(J130&lt;&gt;"","Discarded",IF(COUNTIF('Sales'!$B$2:$B$1000,A130)-COUNTIFS('Sales'!$B$2:$B$1000,A130,'Sales'!$F$2:$F$1000,"Cancelled")-COUNTIFS('Sales'!$B$2:$B$1000,A130,'Sales'!$F$2:$F$1000,"Returned")&gt;0,"Sold",IF(N(I130)&gt;0,"Online","In stock"))))</f>
        <v/>
      </c>
      <c r="L130" s="37">
        <f>IF(K130&lt;&gt;"Sold","",IFERROR(MAXIFS('Sales'!$A$2:$A$1000,'Sales'!$B$2:$B$1000,A130,'Sales'!$F$2:$F$1000,"&lt;&gt;Cancelled",'Sales'!$F$2:$F$1000,"&lt;&gt;Returned"),""))</f>
        <v/>
      </c>
      <c r="M130" s="39">
        <f>IF(OR(A130="",H130=""),"",IF(K130="Sold",IF(L130="","",L130-H130),TODAY()-H130))</f>
        <v/>
      </c>
      <c r="N130" s="38">
        <f>IF(OR(A130="",M130=""),"",IF(AND(K130&lt;&gt;"Sold",K130&lt;&gt;"Discarded",M130&gt;=JoursDormant),"Yes",""))</f>
        <v/>
      </c>
      <c r="O130" s="38">
        <f>IF(B130="","",IFERROR(INDEX('Purchases'!$I$2:$I$1000,MATCH(B130,'Purchases'!$A$2:$A$1000,0)),""))</f>
        <v/>
      </c>
    </row>
    <row r="131">
      <c r="G131" s="36">
        <f>IF(B131="","",IFERROR(INDEX('Purchases'!$G$2:$G$1000,MATCH(B131,'Purchases'!$A$2:$A$1000,0)),""))</f>
        <v/>
      </c>
      <c r="H131" s="37">
        <f>IF(B131="","",IFERROR(INDEX('Purchases'!$B$2:$B$1000,MATCH(B131,'Purchases'!$A$2:$A$1000,0)),""))</f>
        <v/>
      </c>
      <c r="I131" s="35" t="n"/>
      <c r="K131" s="38">
        <f>IF(A131="","",IF(J131&lt;&gt;"","Discarded",IF(COUNTIF('Sales'!$B$2:$B$1000,A131)-COUNTIFS('Sales'!$B$2:$B$1000,A131,'Sales'!$F$2:$F$1000,"Cancelled")-COUNTIFS('Sales'!$B$2:$B$1000,A131,'Sales'!$F$2:$F$1000,"Returned")&gt;0,"Sold",IF(N(I131)&gt;0,"Online","In stock"))))</f>
        <v/>
      </c>
      <c r="L131" s="37">
        <f>IF(K131&lt;&gt;"Sold","",IFERROR(MAXIFS('Sales'!$A$2:$A$1000,'Sales'!$B$2:$B$1000,A131,'Sales'!$F$2:$F$1000,"&lt;&gt;Cancelled",'Sales'!$F$2:$F$1000,"&lt;&gt;Returned"),""))</f>
        <v/>
      </c>
      <c r="M131" s="39">
        <f>IF(OR(A131="",H131=""),"",IF(K131="Sold",IF(L131="","",L131-H131),TODAY()-H131))</f>
        <v/>
      </c>
      <c r="N131" s="38">
        <f>IF(OR(A131="",M131=""),"",IF(AND(K131&lt;&gt;"Sold",K131&lt;&gt;"Discarded",M131&gt;=JoursDormant),"Yes",""))</f>
        <v/>
      </c>
      <c r="O131" s="38">
        <f>IF(B131="","",IFERROR(INDEX('Purchases'!$I$2:$I$1000,MATCH(B131,'Purchases'!$A$2:$A$1000,0)),""))</f>
        <v/>
      </c>
    </row>
    <row r="132">
      <c r="G132" s="36">
        <f>IF(B132="","",IFERROR(INDEX('Purchases'!$G$2:$G$1000,MATCH(B132,'Purchases'!$A$2:$A$1000,0)),""))</f>
        <v/>
      </c>
      <c r="H132" s="37">
        <f>IF(B132="","",IFERROR(INDEX('Purchases'!$B$2:$B$1000,MATCH(B132,'Purchases'!$A$2:$A$1000,0)),""))</f>
        <v/>
      </c>
      <c r="I132" s="35" t="n"/>
      <c r="K132" s="38">
        <f>IF(A132="","",IF(J132&lt;&gt;"","Discarded",IF(COUNTIF('Sales'!$B$2:$B$1000,A132)-COUNTIFS('Sales'!$B$2:$B$1000,A132,'Sales'!$F$2:$F$1000,"Cancelled")-COUNTIFS('Sales'!$B$2:$B$1000,A132,'Sales'!$F$2:$F$1000,"Returned")&gt;0,"Sold",IF(N(I132)&gt;0,"Online","In stock"))))</f>
        <v/>
      </c>
      <c r="L132" s="37">
        <f>IF(K132&lt;&gt;"Sold","",IFERROR(MAXIFS('Sales'!$A$2:$A$1000,'Sales'!$B$2:$B$1000,A132,'Sales'!$F$2:$F$1000,"&lt;&gt;Cancelled",'Sales'!$F$2:$F$1000,"&lt;&gt;Returned"),""))</f>
        <v/>
      </c>
      <c r="M132" s="39">
        <f>IF(OR(A132="",H132=""),"",IF(K132="Sold",IF(L132="","",L132-H132),TODAY()-H132))</f>
        <v/>
      </c>
      <c r="N132" s="38">
        <f>IF(OR(A132="",M132=""),"",IF(AND(K132&lt;&gt;"Sold",K132&lt;&gt;"Discarded",M132&gt;=JoursDormant),"Yes",""))</f>
        <v/>
      </c>
      <c r="O132" s="38">
        <f>IF(B132="","",IFERROR(INDEX('Purchases'!$I$2:$I$1000,MATCH(B132,'Purchases'!$A$2:$A$1000,0)),""))</f>
        <v/>
      </c>
    </row>
    <row r="133">
      <c r="G133" s="36">
        <f>IF(B133="","",IFERROR(INDEX('Purchases'!$G$2:$G$1000,MATCH(B133,'Purchases'!$A$2:$A$1000,0)),""))</f>
        <v/>
      </c>
      <c r="H133" s="37">
        <f>IF(B133="","",IFERROR(INDEX('Purchases'!$B$2:$B$1000,MATCH(B133,'Purchases'!$A$2:$A$1000,0)),""))</f>
        <v/>
      </c>
      <c r="I133" s="35" t="n"/>
      <c r="K133" s="38">
        <f>IF(A133="","",IF(J133&lt;&gt;"","Discarded",IF(COUNTIF('Sales'!$B$2:$B$1000,A133)-COUNTIFS('Sales'!$B$2:$B$1000,A133,'Sales'!$F$2:$F$1000,"Cancelled")-COUNTIFS('Sales'!$B$2:$B$1000,A133,'Sales'!$F$2:$F$1000,"Returned")&gt;0,"Sold",IF(N(I133)&gt;0,"Online","In stock"))))</f>
        <v/>
      </c>
      <c r="L133" s="37">
        <f>IF(K133&lt;&gt;"Sold","",IFERROR(MAXIFS('Sales'!$A$2:$A$1000,'Sales'!$B$2:$B$1000,A133,'Sales'!$F$2:$F$1000,"&lt;&gt;Cancelled",'Sales'!$F$2:$F$1000,"&lt;&gt;Returned"),""))</f>
        <v/>
      </c>
      <c r="M133" s="39">
        <f>IF(OR(A133="",H133=""),"",IF(K133="Sold",IF(L133="","",L133-H133),TODAY()-H133))</f>
        <v/>
      </c>
      <c r="N133" s="38">
        <f>IF(OR(A133="",M133=""),"",IF(AND(K133&lt;&gt;"Sold",K133&lt;&gt;"Discarded",M133&gt;=JoursDormant),"Yes",""))</f>
        <v/>
      </c>
      <c r="O133" s="38">
        <f>IF(B133="","",IFERROR(INDEX('Purchases'!$I$2:$I$1000,MATCH(B133,'Purchases'!$A$2:$A$1000,0)),""))</f>
        <v/>
      </c>
    </row>
    <row r="134">
      <c r="G134" s="36">
        <f>IF(B134="","",IFERROR(INDEX('Purchases'!$G$2:$G$1000,MATCH(B134,'Purchases'!$A$2:$A$1000,0)),""))</f>
        <v/>
      </c>
      <c r="H134" s="37">
        <f>IF(B134="","",IFERROR(INDEX('Purchases'!$B$2:$B$1000,MATCH(B134,'Purchases'!$A$2:$A$1000,0)),""))</f>
        <v/>
      </c>
      <c r="I134" s="35" t="n"/>
      <c r="K134" s="38">
        <f>IF(A134="","",IF(J134&lt;&gt;"","Discarded",IF(COUNTIF('Sales'!$B$2:$B$1000,A134)-COUNTIFS('Sales'!$B$2:$B$1000,A134,'Sales'!$F$2:$F$1000,"Cancelled")-COUNTIFS('Sales'!$B$2:$B$1000,A134,'Sales'!$F$2:$F$1000,"Returned")&gt;0,"Sold",IF(N(I134)&gt;0,"Online","In stock"))))</f>
        <v/>
      </c>
      <c r="L134" s="37">
        <f>IF(K134&lt;&gt;"Sold","",IFERROR(MAXIFS('Sales'!$A$2:$A$1000,'Sales'!$B$2:$B$1000,A134,'Sales'!$F$2:$F$1000,"&lt;&gt;Cancelled",'Sales'!$F$2:$F$1000,"&lt;&gt;Returned"),""))</f>
        <v/>
      </c>
      <c r="M134" s="39">
        <f>IF(OR(A134="",H134=""),"",IF(K134="Sold",IF(L134="","",L134-H134),TODAY()-H134))</f>
        <v/>
      </c>
      <c r="N134" s="38">
        <f>IF(OR(A134="",M134=""),"",IF(AND(K134&lt;&gt;"Sold",K134&lt;&gt;"Discarded",M134&gt;=JoursDormant),"Yes",""))</f>
        <v/>
      </c>
      <c r="O134" s="38">
        <f>IF(B134="","",IFERROR(INDEX('Purchases'!$I$2:$I$1000,MATCH(B134,'Purchases'!$A$2:$A$1000,0)),""))</f>
        <v/>
      </c>
    </row>
    <row r="135">
      <c r="G135" s="36">
        <f>IF(B135="","",IFERROR(INDEX('Purchases'!$G$2:$G$1000,MATCH(B135,'Purchases'!$A$2:$A$1000,0)),""))</f>
        <v/>
      </c>
      <c r="H135" s="37">
        <f>IF(B135="","",IFERROR(INDEX('Purchases'!$B$2:$B$1000,MATCH(B135,'Purchases'!$A$2:$A$1000,0)),""))</f>
        <v/>
      </c>
      <c r="I135" s="35" t="n"/>
      <c r="K135" s="38">
        <f>IF(A135="","",IF(J135&lt;&gt;"","Discarded",IF(COUNTIF('Sales'!$B$2:$B$1000,A135)-COUNTIFS('Sales'!$B$2:$B$1000,A135,'Sales'!$F$2:$F$1000,"Cancelled")-COUNTIFS('Sales'!$B$2:$B$1000,A135,'Sales'!$F$2:$F$1000,"Returned")&gt;0,"Sold",IF(N(I135)&gt;0,"Online","In stock"))))</f>
        <v/>
      </c>
      <c r="L135" s="37">
        <f>IF(K135&lt;&gt;"Sold","",IFERROR(MAXIFS('Sales'!$A$2:$A$1000,'Sales'!$B$2:$B$1000,A135,'Sales'!$F$2:$F$1000,"&lt;&gt;Cancelled",'Sales'!$F$2:$F$1000,"&lt;&gt;Returned"),""))</f>
        <v/>
      </c>
      <c r="M135" s="39">
        <f>IF(OR(A135="",H135=""),"",IF(K135="Sold",IF(L135="","",L135-H135),TODAY()-H135))</f>
        <v/>
      </c>
      <c r="N135" s="38">
        <f>IF(OR(A135="",M135=""),"",IF(AND(K135&lt;&gt;"Sold",K135&lt;&gt;"Discarded",M135&gt;=JoursDormant),"Yes",""))</f>
        <v/>
      </c>
      <c r="O135" s="38">
        <f>IF(B135="","",IFERROR(INDEX('Purchases'!$I$2:$I$1000,MATCH(B135,'Purchases'!$A$2:$A$1000,0)),""))</f>
        <v/>
      </c>
    </row>
    <row r="136">
      <c r="G136" s="36">
        <f>IF(B136="","",IFERROR(INDEX('Purchases'!$G$2:$G$1000,MATCH(B136,'Purchases'!$A$2:$A$1000,0)),""))</f>
        <v/>
      </c>
      <c r="H136" s="37">
        <f>IF(B136="","",IFERROR(INDEX('Purchases'!$B$2:$B$1000,MATCH(B136,'Purchases'!$A$2:$A$1000,0)),""))</f>
        <v/>
      </c>
      <c r="I136" s="35" t="n"/>
      <c r="K136" s="38">
        <f>IF(A136="","",IF(J136&lt;&gt;"","Discarded",IF(COUNTIF('Sales'!$B$2:$B$1000,A136)-COUNTIFS('Sales'!$B$2:$B$1000,A136,'Sales'!$F$2:$F$1000,"Cancelled")-COUNTIFS('Sales'!$B$2:$B$1000,A136,'Sales'!$F$2:$F$1000,"Returned")&gt;0,"Sold",IF(N(I136)&gt;0,"Online","In stock"))))</f>
        <v/>
      </c>
      <c r="L136" s="37">
        <f>IF(K136&lt;&gt;"Sold","",IFERROR(MAXIFS('Sales'!$A$2:$A$1000,'Sales'!$B$2:$B$1000,A136,'Sales'!$F$2:$F$1000,"&lt;&gt;Cancelled",'Sales'!$F$2:$F$1000,"&lt;&gt;Returned"),""))</f>
        <v/>
      </c>
      <c r="M136" s="39">
        <f>IF(OR(A136="",H136=""),"",IF(K136="Sold",IF(L136="","",L136-H136),TODAY()-H136))</f>
        <v/>
      </c>
      <c r="N136" s="38">
        <f>IF(OR(A136="",M136=""),"",IF(AND(K136&lt;&gt;"Sold",K136&lt;&gt;"Discarded",M136&gt;=JoursDormant),"Yes",""))</f>
        <v/>
      </c>
      <c r="O136" s="38">
        <f>IF(B136="","",IFERROR(INDEX('Purchases'!$I$2:$I$1000,MATCH(B136,'Purchases'!$A$2:$A$1000,0)),""))</f>
        <v/>
      </c>
    </row>
    <row r="137">
      <c r="G137" s="36">
        <f>IF(B137="","",IFERROR(INDEX('Purchases'!$G$2:$G$1000,MATCH(B137,'Purchases'!$A$2:$A$1000,0)),""))</f>
        <v/>
      </c>
      <c r="H137" s="37">
        <f>IF(B137="","",IFERROR(INDEX('Purchases'!$B$2:$B$1000,MATCH(B137,'Purchases'!$A$2:$A$1000,0)),""))</f>
        <v/>
      </c>
      <c r="I137" s="35" t="n"/>
      <c r="K137" s="38">
        <f>IF(A137="","",IF(J137&lt;&gt;"","Discarded",IF(COUNTIF('Sales'!$B$2:$B$1000,A137)-COUNTIFS('Sales'!$B$2:$B$1000,A137,'Sales'!$F$2:$F$1000,"Cancelled")-COUNTIFS('Sales'!$B$2:$B$1000,A137,'Sales'!$F$2:$F$1000,"Returned")&gt;0,"Sold",IF(N(I137)&gt;0,"Online","In stock"))))</f>
        <v/>
      </c>
      <c r="L137" s="37">
        <f>IF(K137&lt;&gt;"Sold","",IFERROR(MAXIFS('Sales'!$A$2:$A$1000,'Sales'!$B$2:$B$1000,A137,'Sales'!$F$2:$F$1000,"&lt;&gt;Cancelled",'Sales'!$F$2:$F$1000,"&lt;&gt;Returned"),""))</f>
        <v/>
      </c>
      <c r="M137" s="39">
        <f>IF(OR(A137="",H137=""),"",IF(K137="Sold",IF(L137="","",L137-H137),TODAY()-H137))</f>
        <v/>
      </c>
      <c r="N137" s="38">
        <f>IF(OR(A137="",M137=""),"",IF(AND(K137&lt;&gt;"Sold",K137&lt;&gt;"Discarded",M137&gt;=JoursDormant),"Yes",""))</f>
        <v/>
      </c>
      <c r="O137" s="38">
        <f>IF(B137="","",IFERROR(INDEX('Purchases'!$I$2:$I$1000,MATCH(B137,'Purchases'!$A$2:$A$1000,0)),""))</f>
        <v/>
      </c>
    </row>
    <row r="138">
      <c r="G138" s="36">
        <f>IF(B138="","",IFERROR(INDEX('Purchases'!$G$2:$G$1000,MATCH(B138,'Purchases'!$A$2:$A$1000,0)),""))</f>
        <v/>
      </c>
      <c r="H138" s="37">
        <f>IF(B138="","",IFERROR(INDEX('Purchases'!$B$2:$B$1000,MATCH(B138,'Purchases'!$A$2:$A$1000,0)),""))</f>
        <v/>
      </c>
      <c r="I138" s="35" t="n"/>
      <c r="K138" s="38">
        <f>IF(A138="","",IF(J138&lt;&gt;"","Discarded",IF(COUNTIF('Sales'!$B$2:$B$1000,A138)-COUNTIFS('Sales'!$B$2:$B$1000,A138,'Sales'!$F$2:$F$1000,"Cancelled")-COUNTIFS('Sales'!$B$2:$B$1000,A138,'Sales'!$F$2:$F$1000,"Returned")&gt;0,"Sold",IF(N(I138)&gt;0,"Online","In stock"))))</f>
        <v/>
      </c>
      <c r="L138" s="37">
        <f>IF(K138&lt;&gt;"Sold","",IFERROR(MAXIFS('Sales'!$A$2:$A$1000,'Sales'!$B$2:$B$1000,A138,'Sales'!$F$2:$F$1000,"&lt;&gt;Cancelled",'Sales'!$F$2:$F$1000,"&lt;&gt;Returned"),""))</f>
        <v/>
      </c>
      <c r="M138" s="39">
        <f>IF(OR(A138="",H138=""),"",IF(K138="Sold",IF(L138="","",L138-H138),TODAY()-H138))</f>
        <v/>
      </c>
      <c r="N138" s="38">
        <f>IF(OR(A138="",M138=""),"",IF(AND(K138&lt;&gt;"Sold",K138&lt;&gt;"Discarded",M138&gt;=JoursDormant),"Yes",""))</f>
        <v/>
      </c>
      <c r="O138" s="38">
        <f>IF(B138="","",IFERROR(INDEX('Purchases'!$I$2:$I$1000,MATCH(B138,'Purchases'!$A$2:$A$1000,0)),""))</f>
        <v/>
      </c>
    </row>
    <row r="139">
      <c r="G139" s="36">
        <f>IF(B139="","",IFERROR(INDEX('Purchases'!$G$2:$G$1000,MATCH(B139,'Purchases'!$A$2:$A$1000,0)),""))</f>
        <v/>
      </c>
      <c r="H139" s="37">
        <f>IF(B139="","",IFERROR(INDEX('Purchases'!$B$2:$B$1000,MATCH(B139,'Purchases'!$A$2:$A$1000,0)),""))</f>
        <v/>
      </c>
      <c r="I139" s="35" t="n"/>
      <c r="K139" s="38">
        <f>IF(A139="","",IF(J139&lt;&gt;"","Discarded",IF(COUNTIF('Sales'!$B$2:$B$1000,A139)-COUNTIFS('Sales'!$B$2:$B$1000,A139,'Sales'!$F$2:$F$1000,"Cancelled")-COUNTIFS('Sales'!$B$2:$B$1000,A139,'Sales'!$F$2:$F$1000,"Returned")&gt;0,"Sold",IF(N(I139)&gt;0,"Online","In stock"))))</f>
        <v/>
      </c>
      <c r="L139" s="37">
        <f>IF(K139&lt;&gt;"Sold","",IFERROR(MAXIFS('Sales'!$A$2:$A$1000,'Sales'!$B$2:$B$1000,A139,'Sales'!$F$2:$F$1000,"&lt;&gt;Cancelled",'Sales'!$F$2:$F$1000,"&lt;&gt;Returned"),""))</f>
        <v/>
      </c>
      <c r="M139" s="39">
        <f>IF(OR(A139="",H139=""),"",IF(K139="Sold",IF(L139="","",L139-H139),TODAY()-H139))</f>
        <v/>
      </c>
      <c r="N139" s="38">
        <f>IF(OR(A139="",M139=""),"",IF(AND(K139&lt;&gt;"Sold",K139&lt;&gt;"Discarded",M139&gt;=JoursDormant),"Yes",""))</f>
        <v/>
      </c>
      <c r="O139" s="38">
        <f>IF(B139="","",IFERROR(INDEX('Purchases'!$I$2:$I$1000,MATCH(B139,'Purchases'!$A$2:$A$1000,0)),""))</f>
        <v/>
      </c>
    </row>
    <row r="140">
      <c r="G140" s="36">
        <f>IF(B140="","",IFERROR(INDEX('Purchases'!$G$2:$G$1000,MATCH(B140,'Purchases'!$A$2:$A$1000,0)),""))</f>
        <v/>
      </c>
      <c r="H140" s="37">
        <f>IF(B140="","",IFERROR(INDEX('Purchases'!$B$2:$B$1000,MATCH(B140,'Purchases'!$A$2:$A$1000,0)),""))</f>
        <v/>
      </c>
      <c r="I140" s="35" t="n"/>
      <c r="K140" s="38">
        <f>IF(A140="","",IF(J140&lt;&gt;"","Discarded",IF(COUNTIF('Sales'!$B$2:$B$1000,A140)-COUNTIFS('Sales'!$B$2:$B$1000,A140,'Sales'!$F$2:$F$1000,"Cancelled")-COUNTIFS('Sales'!$B$2:$B$1000,A140,'Sales'!$F$2:$F$1000,"Returned")&gt;0,"Sold",IF(N(I140)&gt;0,"Online","In stock"))))</f>
        <v/>
      </c>
      <c r="L140" s="37">
        <f>IF(K140&lt;&gt;"Sold","",IFERROR(MAXIFS('Sales'!$A$2:$A$1000,'Sales'!$B$2:$B$1000,A140,'Sales'!$F$2:$F$1000,"&lt;&gt;Cancelled",'Sales'!$F$2:$F$1000,"&lt;&gt;Returned"),""))</f>
        <v/>
      </c>
      <c r="M140" s="39">
        <f>IF(OR(A140="",H140=""),"",IF(K140="Sold",IF(L140="","",L140-H140),TODAY()-H140))</f>
        <v/>
      </c>
      <c r="N140" s="38">
        <f>IF(OR(A140="",M140=""),"",IF(AND(K140&lt;&gt;"Sold",K140&lt;&gt;"Discarded",M140&gt;=JoursDormant),"Yes",""))</f>
        <v/>
      </c>
      <c r="O140" s="38">
        <f>IF(B140="","",IFERROR(INDEX('Purchases'!$I$2:$I$1000,MATCH(B140,'Purchases'!$A$2:$A$1000,0)),""))</f>
        <v/>
      </c>
    </row>
    <row r="141">
      <c r="G141" s="36">
        <f>IF(B141="","",IFERROR(INDEX('Purchases'!$G$2:$G$1000,MATCH(B141,'Purchases'!$A$2:$A$1000,0)),""))</f>
        <v/>
      </c>
      <c r="H141" s="37">
        <f>IF(B141="","",IFERROR(INDEX('Purchases'!$B$2:$B$1000,MATCH(B141,'Purchases'!$A$2:$A$1000,0)),""))</f>
        <v/>
      </c>
      <c r="I141" s="35" t="n"/>
      <c r="K141" s="38">
        <f>IF(A141="","",IF(J141&lt;&gt;"","Discarded",IF(COUNTIF('Sales'!$B$2:$B$1000,A141)-COUNTIFS('Sales'!$B$2:$B$1000,A141,'Sales'!$F$2:$F$1000,"Cancelled")-COUNTIFS('Sales'!$B$2:$B$1000,A141,'Sales'!$F$2:$F$1000,"Returned")&gt;0,"Sold",IF(N(I141)&gt;0,"Online","In stock"))))</f>
        <v/>
      </c>
      <c r="L141" s="37">
        <f>IF(K141&lt;&gt;"Sold","",IFERROR(MAXIFS('Sales'!$A$2:$A$1000,'Sales'!$B$2:$B$1000,A141,'Sales'!$F$2:$F$1000,"&lt;&gt;Cancelled",'Sales'!$F$2:$F$1000,"&lt;&gt;Returned"),""))</f>
        <v/>
      </c>
      <c r="M141" s="39">
        <f>IF(OR(A141="",H141=""),"",IF(K141="Sold",IF(L141="","",L141-H141),TODAY()-H141))</f>
        <v/>
      </c>
      <c r="N141" s="38">
        <f>IF(OR(A141="",M141=""),"",IF(AND(K141&lt;&gt;"Sold",K141&lt;&gt;"Discarded",M141&gt;=JoursDormant),"Yes",""))</f>
        <v/>
      </c>
      <c r="O141" s="38">
        <f>IF(B141="","",IFERROR(INDEX('Purchases'!$I$2:$I$1000,MATCH(B141,'Purchases'!$A$2:$A$1000,0)),""))</f>
        <v/>
      </c>
    </row>
    <row r="142">
      <c r="G142" s="36">
        <f>IF(B142="","",IFERROR(INDEX('Purchases'!$G$2:$G$1000,MATCH(B142,'Purchases'!$A$2:$A$1000,0)),""))</f>
        <v/>
      </c>
      <c r="H142" s="37">
        <f>IF(B142="","",IFERROR(INDEX('Purchases'!$B$2:$B$1000,MATCH(B142,'Purchases'!$A$2:$A$1000,0)),""))</f>
        <v/>
      </c>
      <c r="I142" s="35" t="n"/>
      <c r="K142" s="38">
        <f>IF(A142="","",IF(J142&lt;&gt;"","Discarded",IF(COUNTIF('Sales'!$B$2:$B$1000,A142)-COUNTIFS('Sales'!$B$2:$B$1000,A142,'Sales'!$F$2:$F$1000,"Cancelled")-COUNTIFS('Sales'!$B$2:$B$1000,A142,'Sales'!$F$2:$F$1000,"Returned")&gt;0,"Sold",IF(N(I142)&gt;0,"Online","In stock"))))</f>
        <v/>
      </c>
      <c r="L142" s="37">
        <f>IF(K142&lt;&gt;"Sold","",IFERROR(MAXIFS('Sales'!$A$2:$A$1000,'Sales'!$B$2:$B$1000,A142,'Sales'!$F$2:$F$1000,"&lt;&gt;Cancelled",'Sales'!$F$2:$F$1000,"&lt;&gt;Returned"),""))</f>
        <v/>
      </c>
      <c r="M142" s="39">
        <f>IF(OR(A142="",H142=""),"",IF(K142="Sold",IF(L142="","",L142-H142),TODAY()-H142))</f>
        <v/>
      </c>
      <c r="N142" s="38">
        <f>IF(OR(A142="",M142=""),"",IF(AND(K142&lt;&gt;"Sold",K142&lt;&gt;"Discarded",M142&gt;=JoursDormant),"Yes",""))</f>
        <v/>
      </c>
      <c r="O142" s="38">
        <f>IF(B142="","",IFERROR(INDEX('Purchases'!$I$2:$I$1000,MATCH(B142,'Purchases'!$A$2:$A$1000,0)),""))</f>
        <v/>
      </c>
    </row>
    <row r="143">
      <c r="G143" s="36">
        <f>IF(B143="","",IFERROR(INDEX('Purchases'!$G$2:$G$1000,MATCH(B143,'Purchases'!$A$2:$A$1000,0)),""))</f>
        <v/>
      </c>
      <c r="H143" s="37">
        <f>IF(B143="","",IFERROR(INDEX('Purchases'!$B$2:$B$1000,MATCH(B143,'Purchases'!$A$2:$A$1000,0)),""))</f>
        <v/>
      </c>
      <c r="I143" s="35" t="n"/>
      <c r="K143" s="38">
        <f>IF(A143="","",IF(J143&lt;&gt;"","Discarded",IF(COUNTIF('Sales'!$B$2:$B$1000,A143)-COUNTIFS('Sales'!$B$2:$B$1000,A143,'Sales'!$F$2:$F$1000,"Cancelled")-COUNTIFS('Sales'!$B$2:$B$1000,A143,'Sales'!$F$2:$F$1000,"Returned")&gt;0,"Sold",IF(N(I143)&gt;0,"Online","In stock"))))</f>
        <v/>
      </c>
      <c r="L143" s="37">
        <f>IF(K143&lt;&gt;"Sold","",IFERROR(MAXIFS('Sales'!$A$2:$A$1000,'Sales'!$B$2:$B$1000,A143,'Sales'!$F$2:$F$1000,"&lt;&gt;Cancelled",'Sales'!$F$2:$F$1000,"&lt;&gt;Returned"),""))</f>
        <v/>
      </c>
      <c r="M143" s="39">
        <f>IF(OR(A143="",H143=""),"",IF(K143="Sold",IF(L143="","",L143-H143),TODAY()-H143))</f>
        <v/>
      </c>
      <c r="N143" s="38">
        <f>IF(OR(A143="",M143=""),"",IF(AND(K143&lt;&gt;"Sold",K143&lt;&gt;"Discarded",M143&gt;=JoursDormant),"Yes",""))</f>
        <v/>
      </c>
      <c r="O143" s="38">
        <f>IF(B143="","",IFERROR(INDEX('Purchases'!$I$2:$I$1000,MATCH(B143,'Purchases'!$A$2:$A$1000,0)),""))</f>
        <v/>
      </c>
    </row>
    <row r="144">
      <c r="G144" s="36">
        <f>IF(B144="","",IFERROR(INDEX('Purchases'!$G$2:$G$1000,MATCH(B144,'Purchases'!$A$2:$A$1000,0)),""))</f>
        <v/>
      </c>
      <c r="H144" s="37">
        <f>IF(B144="","",IFERROR(INDEX('Purchases'!$B$2:$B$1000,MATCH(B144,'Purchases'!$A$2:$A$1000,0)),""))</f>
        <v/>
      </c>
      <c r="I144" s="35" t="n"/>
      <c r="K144" s="38">
        <f>IF(A144="","",IF(J144&lt;&gt;"","Discarded",IF(COUNTIF('Sales'!$B$2:$B$1000,A144)-COUNTIFS('Sales'!$B$2:$B$1000,A144,'Sales'!$F$2:$F$1000,"Cancelled")-COUNTIFS('Sales'!$B$2:$B$1000,A144,'Sales'!$F$2:$F$1000,"Returned")&gt;0,"Sold",IF(N(I144)&gt;0,"Online","In stock"))))</f>
        <v/>
      </c>
      <c r="L144" s="37">
        <f>IF(K144&lt;&gt;"Sold","",IFERROR(MAXIFS('Sales'!$A$2:$A$1000,'Sales'!$B$2:$B$1000,A144,'Sales'!$F$2:$F$1000,"&lt;&gt;Cancelled",'Sales'!$F$2:$F$1000,"&lt;&gt;Returned"),""))</f>
        <v/>
      </c>
      <c r="M144" s="39">
        <f>IF(OR(A144="",H144=""),"",IF(K144="Sold",IF(L144="","",L144-H144),TODAY()-H144))</f>
        <v/>
      </c>
      <c r="N144" s="38">
        <f>IF(OR(A144="",M144=""),"",IF(AND(K144&lt;&gt;"Sold",K144&lt;&gt;"Discarded",M144&gt;=JoursDormant),"Yes",""))</f>
        <v/>
      </c>
      <c r="O144" s="38">
        <f>IF(B144="","",IFERROR(INDEX('Purchases'!$I$2:$I$1000,MATCH(B144,'Purchases'!$A$2:$A$1000,0)),""))</f>
        <v/>
      </c>
    </row>
    <row r="145">
      <c r="G145" s="36">
        <f>IF(B145="","",IFERROR(INDEX('Purchases'!$G$2:$G$1000,MATCH(B145,'Purchases'!$A$2:$A$1000,0)),""))</f>
        <v/>
      </c>
      <c r="H145" s="37">
        <f>IF(B145="","",IFERROR(INDEX('Purchases'!$B$2:$B$1000,MATCH(B145,'Purchases'!$A$2:$A$1000,0)),""))</f>
        <v/>
      </c>
      <c r="I145" s="35" t="n"/>
      <c r="K145" s="38">
        <f>IF(A145="","",IF(J145&lt;&gt;"","Discarded",IF(COUNTIF('Sales'!$B$2:$B$1000,A145)-COUNTIFS('Sales'!$B$2:$B$1000,A145,'Sales'!$F$2:$F$1000,"Cancelled")-COUNTIFS('Sales'!$B$2:$B$1000,A145,'Sales'!$F$2:$F$1000,"Returned")&gt;0,"Sold",IF(N(I145)&gt;0,"Online","In stock"))))</f>
        <v/>
      </c>
      <c r="L145" s="37">
        <f>IF(K145&lt;&gt;"Sold","",IFERROR(MAXIFS('Sales'!$A$2:$A$1000,'Sales'!$B$2:$B$1000,A145,'Sales'!$F$2:$F$1000,"&lt;&gt;Cancelled",'Sales'!$F$2:$F$1000,"&lt;&gt;Returned"),""))</f>
        <v/>
      </c>
      <c r="M145" s="39">
        <f>IF(OR(A145="",H145=""),"",IF(K145="Sold",IF(L145="","",L145-H145),TODAY()-H145))</f>
        <v/>
      </c>
      <c r="N145" s="38">
        <f>IF(OR(A145="",M145=""),"",IF(AND(K145&lt;&gt;"Sold",K145&lt;&gt;"Discarded",M145&gt;=JoursDormant),"Yes",""))</f>
        <v/>
      </c>
      <c r="O145" s="38">
        <f>IF(B145="","",IFERROR(INDEX('Purchases'!$I$2:$I$1000,MATCH(B145,'Purchases'!$A$2:$A$1000,0)),""))</f>
        <v/>
      </c>
    </row>
    <row r="146">
      <c r="G146" s="36">
        <f>IF(B146="","",IFERROR(INDEX('Purchases'!$G$2:$G$1000,MATCH(B146,'Purchases'!$A$2:$A$1000,0)),""))</f>
        <v/>
      </c>
      <c r="H146" s="37">
        <f>IF(B146="","",IFERROR(INDEX('Purchases'!$B$2:$B$1000,MATCH(B146,'Purchases'!$A$2:$A$1000,0)),""))</f>
        <v/>
      </c>
      <c r="I146" s="35" t="n"/>
      <c r="K146" s="38">
        <f>IF(A146="","",IF(J146&lt;&gt;"","Discarded",IF(COUNTIF('Sales'!$B$2:$B$1000,A146)-COUNTIFS('Sales'!$B$2:$B$1000,A146,'Sales'!$F$2:$F$1000,"Cancelled")-COUNTIFS('Sales'!$B$2:$B$1000,A146,'Sales'!$F$2:$F$1000,"Returned")&gt;0,"Sold",IF(N(I146)&gt;0,"Online","In stock"))))</f>
        <v/>
      </c>
      <c r="L146" s="37">
        <f>IF(K146&lt;&gt;"Sold","",IFERROR(MAXIFS('Sales'!$A$2:$A$1000,'Sales'!$B$2:$B$1000,A146,'Sales'!$F$2:$F$1000,"&lt;&gt;Cancelled",'Sales'!$F$2:$F$1000,"&lt;&gt;Returned"),""))</f>
        <v/>
      </c>
      <c r="M146" s="39">
        <f>IF(OR(A146="",H146=""),"",IF(K146="Sold",IF(L146="","",L146-H146),TODAY()-H146))</f>
        <v/>
      </c>
      <c r="N146" s="38">
        <f>IF(OR(A146="",M146=""),"",IF(AND(K146&lt;&gt;"Sold",K146&lt;&gt;"Discarded",M146&gt;=JoursDormant),"Yes",""))</f>
        <v/>
      </c>
      <c r="O146" s="38">
        <f>IF(B146="","",IFERROR(INDEX('Purchases'!$I$2:$I$1000,MATCH(B146,'Purchases'!$A$2:$A$1000,0)),""))</f>
        <v/>
      </c>
    </row>
    <row r="147">
      <c r="G147" s="36">
        <f>IF(B147="","",IFERROR(INDEX('Purchases'!$G$2:$G$1000,MATCH(B147,'Purchases'!$A$2:$A$1000,0)),""))</f>
        <v/>
      </c>
      <c r="H147" s="37">
        <f>IF(B147="","",IFERROR(INDEX('Purchases'!$B$2:$B$1000,MATCH(B147,'Purchases'!$A$2:$A$1000,0)),""))</f>
        <v/>
      </c>
      <c r="I147" s="35" t="n"/>
      <c r="K147" s="38">
        <f>IF(A147="","",IF(J147&lt;&gt;"","Discarded",IF(COUNTIF('Sales'!$B$2:$B$1000,A147)-COUNTIFS('Sales'!$B$2:$B$1000,A147,'Sales'!$F$2:$F$1000,"Cancelled")-COUNTIFS('Sales'!$B$2:$B$1000,A147,'Sales'!$F$2:$F$1000,"Returned")&gt;0,"Sold",IF(N(I147)&gt;0,"Online","In stock"))))</f>
        <v/>
      </c>
      <c r="L147" s="37">
        <f>IF(K147&lt;&gt;"Sold","",IFERROR(MAXIFS('Sales'!$A$2:$A$1000,'Sales'!$B$2:$B$1000,A147,'Sales'!$F$2:$F$1000,"&lt;&gt;Cancelled",'Sales'!$F$2:$F$1000,"&lt;&gt;Returned"),""))</f>
        <v/>
      </c>
      <c r="M147" s="39">
        <f>IF(OR(A147="",H147=""),"",IF(K147="Sold",IF(L147="","",L147-H147),TODAY()-H147))</f>
        <v/>
      </c>
      <c r="N147" s="38">
        <f>IF(OR(A147="",M147=""),"",IF(AND(K147&lt;&gt;"Sold",K147&lt;&gt;"Discarded",M147&gt;=JoursDormant),"Yes",""))</f>
        <v/>
      </c>
      <c r="O147" s="38">
        <f>IF(B147="","",IFERROR(INDEX('Purchases'!$I$2:$I$1000,MATCH(B147,'Purchases'!$A$2:$A$1000,0)),""))</f>
        <v/>
      </c>
    </row>
    <row r="148">
      <c r="G148" s="36">
        <f>IF(B148="","",IFERROR(INDEX('Purchases'!$G$2:$G$1000,MATCH(B148,'Purchases'!$A$2:$A$1000,0)),""))</f>
        <v/>
      </c>
      <c r="H148" s="37">
        <f>IF(B148="","",IFERROR(INDEX('Purchases'!$B$2:$B$1000,MATCH(B148,'Purchases'!$A$2:$A$1000,0)),""))</f>
        <v/>
      </c>
      <c r="I148" s="35" t="n"/>
      <c r="K148" s="38">
        <f>IF(A148="","",IF(J148&lt;&gt;"","Discarded",IF(COUNTIF('Sales'!$B$2:$B$1000,A148)-COUNTIFS('Sales'!$B$2:$B$1000,A148,'Sales'!$F$2:$F$1000,"Cancelled")-COUNTIFS('Sales'!$B$2:$B$1000,A148,'Sales'!$F$2:$F$1000,"Returned")&gt;0,"Sold",IF(N(I148)&gt;0,"Online","In stock"))))</f>
        <v/>
      </c>
      <c r="L148" s="37">
        <f>IF(K148&lt;&gt;"Sold","",IFERROR(MAXIFS('Sales'!$A$2:$A$1000,'Sales'!$B$2:$B$1000,A148,'Sales'!$F$2:$F$1000,"&lt;&gt;Cancelled",'Sales'!$F$2:$F$1000,"&lt;&gt;Returned"),""))</f>
        <v/>
      </c>
      <c r="M148" s="39">
        <f>IF(OR(A148="",H148=""),"",IF(K148="Sold",IF(L148="","",L148-H148),TODAY()-H148))</f>
        <v/>
      </c>
      <c r="N148" s="38">
        <f>IF(OR(A148="",M148=""),"",IF(AND(K148&lt;&gt;"Sold",K148&lt;&gt;"Discarded",M148&gt;=JoursDormant),"Yes",""))</f>
        <v/>
      </c>
      <c r="O148" s="38">
        <f>IF(B148="","",IFERROR(INDEX('Purchases'!$I$2:$I$1000,MATCH(B148,'Purchases'!$A$2:$A$1000,0)),""))</f>
        <v/>
      </c>
    </row>
    <row r="149">
      <c r="G149" s="36">
        <f>IF(B149="","",IFERROR(INDEX('Purchases'!$G$2:$G$1000,MATCH(B149,'Purchases'!$A$2:$A$1000,0)),""))</f>
        <v/>
      </c>
      <c r="H149" s="37">
        <f>IF(B149="","",IFERROR(INDEX('Purchases'!$B$2:$B$1000,MATCH(B149,'Purchases'!$A$2:$A$1000,0)),""))</f>
        <v/>
      </c>
      <c r="I149" s="35" t="n"/>
      <c r="K149" s="38">
        <f>IF(A149="","",IF(J149&lt;&gt;"","Discarded",IF(COUNTIF('Sales'!$B$2:$B$1000,A149)-COUNTIFS('Sales'!$B$2:$B$1000,A149,'Sales'!$F$2:$F$1000,"Cancelled")-COUNTIFS('Sales'!$B$2:$B$1000,A149,'Sales'!$F$2:$F$1000,"Returned")&gt;0,"Sold",IF(N(I149)&gt;0,"Online","In stock"))))</f>
        <v/>
      </c>
      <c r="L149" s="37">
        <f>IF(K149&lt;&gt;"Sold","",IFERROR(MAXIFS('Sales'!$A$2:$A$1000,'Sales'!$B$2:$B$1000,A149,'Sales'!$F$2:$F$1000,"&lt;&gt;Cancelled",'Sales'!$F$2:$F$1000,"&lt;&gt;Returned"),""))</f>
        <v/>
      </c>
      <c r="M149" s="39">
        <f>IF(OR(A149="",H149=""),"",IF(K149="Sold",IF(L149="","",L149-H149),TODAY()-H149))</f>
        <v/>
      </c>
      <c r="N149" s="38">
        <f>IF(OR(A149="",M149=""),"",IF(AND(K149&lt;&gt;"Sold",K149&lt;&gt;"Discarded",M149&gt;=JoursDormant),"Yes",""))</f>
        <v/>
      </c>
      <c r="O149" s="38">
        <f>IF(B149="","",IFERROR(INDEX('Purchases'!$I$2:$I$1000,MATCH(B149,'Purchases'!$A$2:$A$1000,0)),""))</f>
        <v/>
      </c>
    </row>
    <row r="150">
      <c r="G150" s="36">
        <f>IF(B150="","",IFERROR(INDEX('Purchases'!$G$2:$G$1000,MATCH(B150,'Purchases'!$A$2:$A$1000,0)),""))</f>
        <v/>
      </c>
      <c r="H150" s="37">
        <f>IF(B150="","",IFERROR(INDEX('Purchases'!$B$2:$B$1000,MATCH(B150,'Purchases'!$A$2:$A$1000,0)),""))</f>
        <v/>
      </c>
      <c r="I150" s="35" t="n"/>
      <c r="K150" s="38">
        <f>IF(A150="","",IF(J150&lt;&gt;"","Discarded",IF(COUNTIF('Sales'!$B$2:$B$1000,A150)-COUNTIFS('Sales'!$B$2:$B$1000,A150,'Sales'!$F$2:$F$1000,"Cancelled")-COUNTIFS('Sales'!$B$2:$B$1000,A150,'Sales'!$F$2:$F$1000,"Returned")&gt;0,"Sold",IF(N(I150)&gt;0,"Online","In stock"))))</f>
        <v/>
      </c>
      <c r="L150" s="37">
        <f>IF(K150&lt;&gt;"Sold","",IFERROR(MAXIFS('Sales'!$A$2:$A$1000,'Sales'!$B$2:$B$1000,A150,'Sales'!$F$2:$F$1000,"&lt;&gt;Cancelled",'Sales'!$F$2:$F$1000,"&lt;&gt;Returned"),""))</f>
        <v/>
      </c>
      <c r="M150" s="39">
        <f>IF(OR(A150="",H150=""),"",IF(K150="Sold",IF(L150="","",L150-H150),TODAY()-H150))</f>
        <v/>
      </c>
      <c r="N150" s="38">
        <f>IF(OR(A150="",M150=""),"",IF(AND(K150&lt;&gt;"Sold",K150&lt;&gt;"Discarded",M150&gt;=JoursDormant),"Yes",""))</f>
        <v/>
      </c>
      <c r="O150" s="38">
        <f>IF(B150="","",IFERROR(INDEX('Purchases'!$I$2:$I$1000,MATCH(B150,'Purchases'!$A$2:$A$1000,0)),""))</f>
        <v/>
      </c>
    </row>
    <row r="151">
      <c r="G151" s="36">
        <f>IF(B151="","",IFERROR(INDEX('Purchases'!$G$2:$G$1000,MATCH(B151,'Purchases'!$A$2:$A$1000,0)),""))</f>
        <v/>
      </c>
      <c r="H151" s="37">
        <f>IF(B151="","",IFERROR(INDEX('Purchases'!$B$2:$B$1000,MATCH(B151,'Purchases'!$A$2:$A$1000,0)),""))</f>
        <v/>
      </c>
      <c r="I151" s="35" t="n"/>
      <c r="K151" s="38">
        <f>IF(A151="","",IF(J151&lt;&gt;"","Discarded",IF(COUNTIF('Sales'!$B$2:$B$1000,A151)-COUNTIFS('Sales'!$B$2:$B$1000,A151,'Sales'!$F$2:$F$1000,"Cancelled")-COUNTIFS('Sales'!$B$2:$B$1000,A151,'Sales'!$F$2:$F$1000,"Returned")&gt;0,"Sold",IF(N(I151)&gt;0,"Online","In stock"))))</f>
        <v/>
      </c>
      <c r="L151" s="37">
        <f>IF(K151&lt;&gt;"Sold","",IFERROR(MAXIFS('Sales'!$A$2:$A$1000,'Sales'!$B$2:$B$1000,A151,'Sales'!$F$2:$F$1000,"&lt;&gt;Cancelled",'Sales'!$F$2:$F$1000,"&lt;&gt;Returned"),""))</f>
        <v/>
      </c>
      <c r="M151" s="39">
        <f>IF(OR(A151="",H151=""),"",IF(K151="Sold",IF(L151="","",L151-H151),TODAY()-H151))</f>
        <v/>
      </c>
      <c r="N151" s="38">
        <f>IF(OR(A151="",M151=""),"",IF(AND(K151&lt;&gt;"Sold",K151&lt;&gt;"Discarded",M151&gt;=JoursDormant),"Yes",""))</f>
        <v/>
      </c>
      <c r="O151" s="38">
        <f>IF(B151="","",IFERROR(INDEX('Purchases'!$I$2:$I$1000,MATCH(B151,'Purchases'!$A$2:$A$1000,0)),""))</f>
        <v/>
      </c>
    </row>
    <row r="152">
      <c r="G152" s="36">
        <f>IF(B152="","",IFERROR(INDEX('Purchases'!$G$2:$G$1000,MATCH(B152,'Purchases'!$A$2:$A$1000,0)),""))</f>
        <v/>
      </c>
      <c r="H152" s="37">
        <f>IF(B152="","",IFERROR(INDEX('Purchases'!$B$2:$B$1000,MATCH(B152,'Purchases'!$A$2:$A$1000,0)),""))</f>
        <v/>
      </c>
      <c r="I152" s="35" t="n"/>
      <c r="K152" s="38">
        <f>IF(A152="","",IF(J152&lt;&gt;"","Discarded",IF(COUNTIF('Sales'!$B$2:$B$1000,A152)-COUNTIFS('Sales'!$B$2:$B$1000,A152,'Sales'!$F$2:$F$1000,"Cancelled")-COUNTIFS('Sales'!$B$2:$B$1000,A152,'Sales'!$F$2:$F$1000,"Returned")&gt;0,"Sold",IF(N(I152)&gt;0,"Online","In stock"))))</f>
        <v/>
      </c>
      <c r="L152" s="37">
        <f>IF(K152&lt;&gt;"Sold","",IFERROR(MAXIFS('Sales'!$A$2:$A$1000,'Sales'!$B$2:$B$1000,A152,'Sales'!$F$2:$F$1000,"&lt;&gt;Cancelled",'Sales'!$F$2:$F$1000,"&lt;&gt;Returned"),""))</f>
        <v/>
      </c>
      <c r="M152" s="39">
        <f>IF(OR(A152="",H152=""),"",IF(K152="Sold",IF(L152="","",L152-H152),TODAY()-H152))</f>
        <v/>
      </c>
      <c r="N152" s="38">
        <f>IF(OR(A152="",M152=""),"",IF(AND(K152&lt;&gt;"Sold",K152&lt;&gt;"Discarded",M152&gt;=JoursDormant),"Yes",""))</f>
        <v/>
      </c>
      <c r="O152" s="38">
        <f>IF(B152="","",IFERROR(INDEX('Purchases'!$I$2:$I$1000,MATCH(B152,'Purchases'!$A$2:$A$1000,0)),""))</f>
        <v/>
      </c>
    </row>
    <row r="153">
      <c r="G153" s="36">
        <f>IF(B153="","",IFERROR(INDEX('Purchases'!$G$2:$G$1000,MATCH(B153,'Purchases'!$A$2:$A$1000,0)),""))</f>
        <v/>
      </c>
      <c r="H153" s="37">
        <f>IF(B153="","",IFERROR(INDEX('Purchases'!$B$2:$B$1000,MATCH(B153,'Purchases'!$A$2:$A$1000,0)),""))</f>
        <v/>
      </c>
      <c r="I153" s="35" t="n"/>
      <c r="K153" s="38">
        <f>IF(A153="","",IF(J153&lt;&gt;"","Discarded",IF(COUNTIF('Sales'!$B$2:$B$1000,A153)-COUNTIFS('Sales'!$B$2:$B$1000,A153,'Sales'!$F$2:$F$1000,"Cancelled")-COUNTIFS('Sales'!$B$2:$B$1000,A153,'Sales'!$F$2:$F$1000,"Returned")&gt;0,"Sold",IF(N(I153)&gt;0,"Online","In stock"))))</f>
        <v/>
      </c>
      <c r="L153" s="37">
        <f>IF(K153&lt;&gt;"Sold","",IFERROR(MAXIFS('Sales'!$A$2:$A$1000,'Sales'!$B$2:$B$1000,A153,'Sales'!$F$2:$F$1000,"&lt;&gt;Cancelled",'Sales'!$F$2:$F$1000,"&lt;&gt;Returned"),""))</f>
        <v/>
      </c>
      <c r="M153" s="39">
        <f>IF(OR(A153="",H153=""),"",IF(K153="Sold",IF(L153="","",L153-H153),TODAY()-H153))</f>
        <v/>
      </c>
      <c r="N153" s="38">
        <f>IF(OR(A153="",M153=""),"",IF(AND(K153&lt;&gt;"Sold",K153&lt;&gt;"Discarded",M153&gt;=JoursDormant),"Yes",""))</f>
        <v/>
      </c>
      <c r="O153" s="38">
        <f>IF(B153="","",IFERROR(INDEX('Purchases'!$I$2:$I$1000,MATCH(B153,'Purchases'!$A$2:$A$1000,0)),""))</f>
        <v/>
      </c>
    </row>
    <row r="154">
      <c r="G154" s="36">
        <f>IF(B154="","",IFERROR(INDEX('Purchases'!$G$2:$G$1000,MATCH(B154,'Purchases'!$A$2:$A$1000,0)),""))</f>
        <v/>
      </c>
      <c r="H154" s="37">
        <f>IF(B154="","",IFERROR(INDEX('Purchases'!$B$2:$B$1000,MATCH(B154,'Purchases'!$A$2:$A$1000,0)),""))</f>
        <v/>
      </c>
      <c r="I154" s="35" t="n"/>
      <c r="K154" s="38">
        <f>IF(A154="","",IF(J154&lt;&gt;"","Discarded",IF(COUNTIF('Sales'!$B$2:$B$1000,A154)-COUNTIFS('Sales'!$B$2:$B$1000,A154,'Sales'!$F$2:$F$1000,"Cancelled")-COUNTIFS('Sales'!$B$2:$B$1000,A154,'Sales'!$F$2:$F$1000,"Returned")&gt;0,"Sold",IF(N(I154)&gt;0,"Online","In stock"))))</f>
        <v/>
      </c>
      <c r="L154" s="37">
        <f>IF(K154&lt;&gt;"Sold","",IFERROR(MAXIFS('Sales'!$A$2:$A$1000,'Sales'!$B$2:$B$1000,A154,'Sales'!$F$2:$F$1000,"&lt;&gt;Cancelled",'Sales'!$F$2:$F$1000,"&lt;&gt;Returned"),""))</f>
        <v/>
      </c>
      <c r="M154" s="39">
        <f>IF(OR(A154="",H154=""),"",IF(K154="Sold",IF(L154="","",L154-H154),TODAY()-H154))</f>
        <v/>
      </c>
      <c r="N154" s="38">
        <f>IF(OR(A154="",M154=""),"",IF(AND(K154&lt;&gt;"Sold",K154&lt;&gt;"Discarded",M154&gt;=JoursDormant),"Yes",""))</f>
        <v/>
      </c>
      <c r="O154" s="38">
        <f>IF(B154="","",IFERROR(INDEX('Purchases'!$I$2:$I$1000,MATCH(B154,'Purchases'!$A$2:$A$1000,0)),""))</f>
        <v/>
      </c>
    </row>
    <row r="155">
      <c r="G155" s="36">
        <f>IF(B155="","",IFERROR(INDEX('Purchases'!$G$2:$G$1000,MATCH(B155,'Purchases'!$A$2:$A$1000,0)),""))</f>
        <v/>
      </c>
      <c r="H155" s="37">
        <f>IF(B155="","",IFERROR(INDEX('Purchases'!$B$2:$B$1000,MATCH(B155,'Purchases'!$A$2:$A$1000,0)),""))</f>
        <v/>
      </c>
      <c r="I155" s="35" t="n"/>
      <c r="K155" s="38">
        <f>IF(A155="","",IF(J155&lt;&gt;"","Discarded",IF(COUNTIF('Sales'!$B$2:$B$1000,A155)-COUNTIFS('Sales'!$B$2:$B$1000,A155,'Sales'!$F$2:$F$1000,"Cancelled")-COUNTIFS('Sales'!$B$2:$B$1000,A155,'Sales'!$F$2:$F$1000,"Returned")&gt;0,"Sold",IF(N(I155)&gt;0,"Online","In stock"))))</f>
        <v/>
      </c>
      <c r="L155" s="37">
        <f>IF(K155&lt;&gt;"Sold","",IFERROR(MAXIFS('Sales'!$A$2:$A$1000,'Sales'!$B$2:$B$1000,A155,'Sales'!$F$2:$F$1000,"&lt;&gt;Cancelled",'Sales'!$F$2:$F$1000,"&lt;&gt;Returned"),""))</f>
        <v/>
      </c>
      <c r="M155" s="39">
        <f>IF(OR(A155="",H155=""),"",IF(K155="Sold",IF(L155="","",L155-H155),TODAY()-H155))</f>
        <v/>
      </c>
      <c r="N155" s="38">
        <f>IF(OR(A155="",M155=""),"",IF(AND(K155&lt;&gt;"Sold",K155&lt;&gt;"Discarded",M155&gt;=JoursDormant),"Yes",""))</f>
        <v/>
      </c>
      <c r="O155" s="38">
        <f>IF(B155="","",IFERROR(INDEX('Purchases'!$I$2:$I$1000,MATCH(B155,'Purchases'!$A$2:$A$1000,0)),""))</f>
        <v/>
      </c>
    </row>
    <row r="156">
      <c r="G156" s="36">
        <f>IF(B156="","",IFERROR(INDEX('Purchases'!$G$2:$G$1000,MATCH(B156,'Purchases'!$A$2:$A$1000,0)),""))</f>
        <v/>
      </c>
      <c r="H156" s="37">
        <f>IF(B156="","",IFERROR(INDEX('Purchases'!$B$2:$B$1000,MATCH(B156,'Purchases'!$A$2:$A$1000,0)),""))</f>
        <v/>
      </c>
      <c r="I156" s="35" t="n"/>
      <c r="K156" s="38">
        <f>IF(A156="","",IF(J156&lt;&gt;"","Discarded",IF(COUNTIF('Sales'!$B$2:$B$1000,A156)-COUNTIFS('Sales'!$B$2:$B$1000,A156,'Sales'!$F$2:$F$1000,"Cancelled")-COUNTIFS('Sales'!$B$2:$B$1000,A156,'Sales'!$F$2:$F$1000,"Returned")&gt;0,"Sold",IF(N(I156)&gt;0,"Online","In stock"))))</f>
        <v/>
      </c>
      <c r="L156" s="37">
        <f>IF(K156&lt;&gt;"Sold","",IFERROR(MAXIFS('Sales'!$A$2:$A$1000,'Sales'!$B$2:$B$1000,A156,'Sales'!$F$2:$F$1000,"&lt;&gt;Cancelled",'Sales'!$F$2:$F$1000,"&lt;&gt;Returned"),""))</f>
        <v/>
      </c>
      <c r="M156" s="39">
        <f>IF(OR(A156="",H156=""),"",IF(K156="Sold",IF(L156="","",L156-H156),TODAY()-H156))</f>
        <v/>
      </c>
      <c r="N156" s="38">
        <f>IF(OR(A156="",M156=""),"",IF(AND(K156&lt;&gt;"Sold",K156&lt;&gt;"Discarded",M156&gt;=JoursDormant),"Yes",""))</f>
        <v/>
      </c>
      <c r="O156" s="38">
        <f>IF(B156="","",IFERROR(INDEX('Purchases'!$I$2:$I$1000,MATCH(B156,'Purchases'!$A$2:$A$1000,0)),""))</f>
        <v/>
      </c>
    </row>
    <row r="157">
      <c r="G157" s="36">
        <f>IF(B157="","",IFERROR(INDEX('Purchases'!$G$2:$G$1000,MATCH(B157,'Purchases'!$A$2:$A$1000,0)),""))</f>
        <v/>
      </c>
      <c r="H157" s="37">
        <f>IF(B157="","",IFERROR(INDEX('Purchases'!$B$2:$B$1000,MATCH(B157,'Purchases'!$A$2:$A$1000,0)),""))</f>
        <v/>
      </c>
      <c r="I157" s="35" t="n"/>
      <c r="K157" s="38">
        <f>IF(A157="","",IF(J157&lt;&gt;"","Discarded",IF(COUNTIF('Sales'!$B$2:$B$1000,A157)-COUNTIFS('Sales'!$B$2:$B$1000,A157,'Sales'!$F$2:$F$1000,"Cancelled")-COUNTIFS('Sales'!$B$2:$B$1000,A157,'Sales'!$F$2:$F$1000,"Returned")&gt;0,"Sold",IF(N(I157)&gt;0,"Online","In stock"))))</f>
        <v/>
      </c>
      <c r="L157" s="37">
        <f>IF(K157&lt;&gt;"Sold","",IFERROR(MAXIFS('Sales'!$A$2:$A$1000,'Sales'!$B$2:$B$1000,A157,'Sales'!$F$2:$F$1000,"&lt;&gt;Cancelled",'Sales'!$F$2:$F$1000,"&lt;&gt;Returned"),""))</f>
        <v/>
      </c>
      <c r="M157" s="39">
        <f>IF(OR(A157="",H157=""),"",IF(K157="Sold",IF(L157="","",L157-H157),TODAY()-H157))</f>
        <v/>
      </c>
      <c r="N157" s="38">
        <f>IF(OR(A157="",M157=""),"",IF(AND(K157&lt;&gt;"Sold",K157&lt;&gt;"Discarded",M157&gt;=JoursDormant),"Yes",""))</f>
        <v/>
      </c>
      <c r="O157" s="38">
        <f>IF(B157="","",IFERROR(INDEX('Purchases'!$I$2:$I$1000,MATCH(B157,'Purchases'!$A$2:$A$1000,0)),""))</f>
        <v/>
      </c>
    </row>
    <row r="158">
      <c r="G158" s="36">
        <f>IF(B158="","",IFERROR(INDEX('Purchases'!$G$2:$G$1000,MATCH(B158,'Purchases'!$A$2:$A$1000,0)),""))</f>
        <v/>
      </c>
      <c r="H158" s="37">
        <f>IF(B158="","",IFERROR(INDEX('Purchases'!$B$2:$B$1000,MATCH(B158,'Purchases'!$A$2:$A$1000,0)),""))</f>
        <v/>
      </c>
      <c r="I158" s="35" t="n"/>
      <c r="K158" s="38">
        <f>IF(A158="","",IF(J158&lt;&gt;"","Discarded",IF(COUNTIF('Sales'!$B$2:$B$1000,A158)-COUNTIFS('Sales'!$B$2:$B$1000,A158,'Sales'!$F$2:$F$1000,"Cancelled")-COUNTIFS('Sales'!$B$2:$B$1000,A158,'Sales'!$F$2:$F$1000,"Returned")&gt;0,"Sold",IF(N(I158)&gt;0,"Online","In stock"))))</f>
        <v/>
      </c>
      <c r="L158" s="37">
        <f>IF(K158&lt;&gt;"Sold","",IFERROR(MAXIFS('Sales'!$A$2:$A$1000,'Sales'!$B$2:$B$1000,A158,'Sales'!$F$2:$F$1000,"&lt;&gt;Cancelled",'Sales'!$F$2:$F$1000,"&lt;&gt;Returned"),""))</f>
        <v/>
      </c>
      <c r="M158" s="39">
        <f>IF(OR(A158="",H158=""),"",IF(K158="Sold",IF(L158="","",L158-H158),TODAY()-H158))</f>
        <v/>
      </c>
      <c r="N158" s="38">
        <f>IF(OR(A158="",M158=""),"",IF(AND(K158&lt;&gt;"Sold",K158&lt;&gt;"Discarded",M158&gt;=JoursDormant),"Yes",""))</f>
        <v/>
      </c>
      <c r="O158" s="38">
        <f>IF(B158="","",IFERROR(INDEX('Purchases'!$I$2:$I$1000,MATCH(B158,'Purchases'!$A$2:$A$1000,0)),""))</f>
        <v/>
      </c>
    </row>
    <row r="159">
      <c r="G159" s="36">
        <f>IF(B159="","",IFERROR(INDEX('Purchases'!$G$2:$G$1000,MATCH(B159,'Purchases'!$A$2:$A$1000,0)),""))</f>
        <v/>
      </c>
      <c r="H159" s="37">
        <f>IF(B159="","",IFERROR(INDEX('Purchases'!$B$2:$B$1000,MATCH(B159,'Purchases'!$A$2:$A$1000,0)),""))</f>
        <v/>
      </c>
      <c r="I159" s="35" t="n"/>
      <c r="K159" s="38">
        <f>IF(A159="","",IF(J159&lt;&gt;"","Discarded",IF(COUNTIF('Sales'!$B$2:$B$1000,A159)-COUNTIFS('Sales'!$B$2:$B$1000,A159,'Sales'!$F$2:$F$1000,"Cancelled")-COUNTIFS('Sales'!$B$2:$B$1000,A159,'Sales'!$F$2:$F$1000,"Returned")&gt;0,"Sold",IF(N(I159)&gt;0,"Online","In stock"))))</f>
        <v/>
      </c>
      <c r="L159" s="37">
        <f>IF(K159&lt;&gt;"Sold","",IFERROR(MAXIFS('Sales'!$A$2:$A$1000,'Sales'!$B$2:$B$1000,A159,'Sales'!$F$2:$F$1000,"&lt;&gt;Cancelled",'Sales'!$F$2:$F$1000,"&lt;&gt;Returned"),""))</f>
        <v/>
      </c>
      <c r="M159" s="39">
        <f>IF(OR(A159="",H159=""),"",IF(K159="Sold",IF(L159="","",L159-H159),TODAY()-H159))</f>
        <v/>
      </c>
      <c r="N159" s="38">
        <f>IF(OR(A159="",M159=""),"",IF(AND(K159&lt;&gt;"Sold",K159&lt;&gt;"Discarded",M159&gt;=JoursDormant),"Yes",""))</f>
        <v/>
      </c>
      <c r="O159" s="38">
        <f>IF(B159="","",IFERROR(INDEX('Purchases'!$I$2:$I$1000,MATCH(B159,'Purchases'!$A$2:$A$1000,0)),""))</f>
        <v/>
      </c>
    </row>
    <row r="160">
      <c r="G160" s="36">
        <f>IF(B160="","",IFERROR(INDEX('Purchases'!$G$2:$G$1000,MATCH(B160,'Purchases'!$A$2:$A$1000,0)),""))</f>
        <v/>
      </c>
      <c r="H160" s="37">
        <f>IF(B160="","",IFERROR(INDEX('Purchases'!$B$2:$B$1000,MATCH(B160,'Purchases'!$A$2:$A$1000,0)),""))</f>
        <v/>
      </c>
      <c r="I160" s="35" t="n"/>
      <c r="K160" s="38">
        <f>IF(A160="","",IF(J160&lt;&gt;"","Discarded",IF(COUNTIF('Sales'!$B$2:$B$1000,A160)-COUNTIFS('Sales'!$B$2:$B$1000,A160,'Sales'!$F$2:$F$1000,"Cancelled")-COUNTIFS('Sales'!$B$2:$B$1000,A160,'Sales'!$F$2:$F$1000,"Returned")&gt;0,"Sold",IF(N(I160)&gt;0,"Online","In stock"))))</f>
        <v/>
      </c>
      <c r="L160" s="37">
        <f>IF(K160&lt;&gt;"Sold","",IFERROR(MAXIFS('Sales'!$A$2:$A$1000,'Sales'!$B$2:$B$1000,A160,'Sales'!$F$2:$F$1000,"&lt;&gt;Cancelled",'Sales'!$F$2:$F$1000,"&lt;&gt;Returned"),""))</f>
        <v/>
      </c>
      <c r="M160" s="39">
        <f>IF(OR(A160="",H160=""),"",IF(K160="Sold",IF(L160="","",L160-H160),TODAY()-H160))</f>
        <v/>
      </c>
      <c r="N160" s="38">
        <f>IF(OR(A160="",M160=""),"",IF(AND(K160&lt;&gt;"Sold",K160&lt;&gt;"Discarded",M160&gt;=JoursDormant),"Yes",""))</f>
        <v/>
      </c>
      <c r="O160" s="38">
        <f>IF(B160="","",IFERROR(INDEX('Purchases'!$I$2:$I$1000,MATCH(B160,'Purchases'!$A$2:$A$1000,0)),""))</f>
        <v/>
      </c>
    </row>
    <row r="161">
      <c r="G161" s="36">
        <f>IF(B161="","",IFERROR(INDEX('Purchases'!$G$2:$G$1000,MATCH(B161,'Purchases'!$A$2:$A$1000,0)),""))</f>
        <v/>
      </c>
      <c r="H161" s="37">
        <f>IF(B161="","",IFERROR(INDEX('Purchases'!$B$2:$B$1000,MATCH(B161,'Purchases'!$A$2:$A$1000,0)),""))</f>
        <v/>
      </c>
      <c r="I161" s="35" t="n"/>
      <c r="K161" s="38">
        <f>IF(A161="","",IF(J161&lt;&gt;"","Discarded",IF(COUNTIF('Sales'!$B$2:$B$1000,A161)-COUNTIFS('Sales'!$B$2:$B$1000,A161,'Sales'!$F$2:$F$1000,"Cancelled")-COUNTIFS('Sales'!$B$2:$B$1000,A161,'Sales'!$F$2:$F$1000,"Returned")&gt;0,"Sold",IF(N(I161)&gt;0,"Online","In stock"))))</f>
        <v/>
      </c>
      <c r="L161" s="37">
        <f>IF(K161&lt;&gt;"Sold","",IFERROR(MAXIFS('Sales'!$A$2:$A$1000,'Sales'!$B$2:$B$1000,A161,'Sales'!$F$2:$F$1000,"&lt;&gt;Cancelled",'Sales'!$F$2:$F$1000,"&lt;&gt;Returned"),""))</f>
        <v/>
      </c>
      <c r="M161" s="39">
        <f>IF(OR(A161="",H161=""),"",IF(K161="Sold",IF(L161="","",L161-H161),TODAY()-H161))</f>
        <v/>
      </c>
      <c r="N161" s="38">
        <f>IF(OR(A161="",M161=""),"",IF(AND(K161&lt;&gt;"Sold",K161&lt;&gt;"Discarded",M161&gt;=JoursDormant),"Yes",""))</f>
        <v/>
      </c>
      <c r="O161" s="38">
        <f>IF(B161="","",IFERROR(INDEX('Purchases'!$I$2:$I$1000,MATCH(B161,'Purchases'!$A$2:$A$1000,0)),""))</f>
        <v/>
      </c>
    </row>
    <row r="162">
      <c r="G162" s="36">
        <f>IF(B162="","",IFERROR(INDEX('Purchases'!$G$2:$G$1000,MATCH(B162,'Purchases'!$A$2:$A$1000,0)),""))</f>
        <v/>
      </c>
      <c r="H162" s="37">
        <f>IF(B162="","",IFERROR(INDEX('Purchases'!$B$2:$B$1000,MATCH(B162,'Purchases'!$A$2:$A$1000,0)),""))</f>
        <v/>
      </c>
      <c r="I162" s="35" t="n"/>
      <c r="K162" s="38">
        <f>IF(A162="","",IF(J162&lt;&gt;"","Discarded",IF(COUNTIF('Sales'!$B$2:$B$1000,A162)-COUNTIFS('Sales'!$B$2:$B$1000,A162,'Sales'!$F$2:$F$1000,"Cancelled")-COUNTIFS('Sales'!$B$2:$B$1000,A162,'Sales'!$F$2:$F$1000,"Returned")&gt;0,"Sold",IF(N(I162)&gt;0,"Online","In stock"))))</f>
        <v/>
      </c>
      <c r="L162" s="37">
        <f>IF(K162&lt;&gt;"Sold","",IFERROR(MAXIFS('Sales'!$A$2:$A$1000,'Sales'!$B$2:$B$1000,A162,'Sales'!$F$2:$F$1000,"&lt;&gt;Cancelled",'Sales'!$F$2:$F$1000,"&lt;&gt;Returned"),""))</f>
        <v/>
      </c>
      <c r="M162" s="39">
        <f>IF(OR(A162="",H162=""),"",IF(K162="Sold",IF(L162="","",L162-H162),TODAY()-H162))</f>
        <v/>
      </c>
      <c r="N162" s="38">
        <f>IF(OR(A162="",M162=""),"",IF(AND(K162&lt;&gt;"Sold",K162&lt;&gt;"Discarded",M162&gt;=JoursDormant),"Yes",""))</f>
        <v/>
      </c>
      <c r="O162" s="38">
        <f>IF(B162="","",IFERROR(INDEX('Purchases'!$I$2:$I$1000,MATCH(B162,'Purchases'!$A$2:$A$1000,0)),""))</f>
        <v/>
      </c>
    </row>
    <row r="163">
      <c r="G163" s="36">
        <f>IF(B163="","",IFERROR(INDEX('Purchases'!$G$2:$G$1000,MATCH(B163,'Purchases'!$A$2:$A$1000,0)),""))</f>
        <v/>
      </c>
      <c r="H163" s="37">
        <f>IF(B163="","",IFERROR(INDEX('Purchases'!$B$2:$B$1000,MATCH(B163,'Purchases'!$A$2:$A$1000,0)),""))</f>
        <v/>
      </c>
      <c r="I163" s="35" t="n"/>
      <c r="K163" s="38">
        <f>IF(A163="","",IF(J163&lt;&gt;"","Discarded",IF(COUNTIF('Sales'!$B$2:$B$1000,A163)-COUNTIFS('Sales'!$B$2:$B$1000,A163,'Sales'!$F$2:$F$1000,"Cancelled")-COUNTIFS('Sales'!$B$2:$B$1000,A163,'Sales'!$F$2:$F$1000,"Returned")&gt;0,"Sold",IF(N(I163)&gt;0,"Online","In stock"))))</f>
        <v/>
      </c>
      <c r="L163" s="37">
        <f>IF(K163&lt;&gt;"Sold","",IFERROR(MAXIFS('Sales'!$A$2:$A$1000,'Sales'!$B$2:$B$1000,A163,'Sales'!$F$2:$F$1000,"&lt;&gt;Cancelled",'Sales'!$F$2:$F$1000,"&lt;&gt;Returned"),""))</f>
        <v/>
      </c>
      <c r="M163" s="39">
        <f>IF(OR(A163="",H163=""),"",IF(K163="Sold",IF(L163="","",L163-H163),TODAY()-H163))</f>
        <v/>
      </c>
      <c r="N163" s="38">
        <f>IF(OR(A163="",M163=""),"",IF(AND(K163&lt;&gt;"Sold",K163&lt;&gt;"Discarded",M163&gt;=JoursDormant),"Yes",""))</f>
        <v/>
      </c>
      <c r="O163" s="38">
        <f>IF(B163="","",IFERROR(INDEX('Purchases'!$I$2:$I$1000,MATCH(B163,'Purchases'!$A$2:$A$1000,0)),""))</f>
        <v/>
      </c>
    </row>
    <row r="164">
      <c r="G164" s="36">
        <f>IF(B164="","",IFERROR(INDEX('Purchases'!$G$2:$G$1000,MATCH(B164,'Purchases'!$A$2:$A$1000,0)),""))</f>
        <v/>
      </c>
      <c r="H164" s="37">
        <f>IF(B164="","",IFERROR(INDEX('Purchases'!$B$2:$B$1000,MATCH(B164,'Purchases'!$A$2:$A$1000,0)),""))</f>
        <v/>
      </c>
      <c r="I164" s="35" t="n"/>
      <c r="K164" s="38">
        <f>IF(A164="","",IF(J164&lt;&gt;"","Discarded",IF(COUNTIF('Sales'!$B$2:$B$1000,A164)-COUNTIFS('Sales'!$B$2:$B$1000,A164,'Sales'!$F$2:$F$1000,"Cancelled")-COUNTIFS('Sales'!$B$2:$B$1000,A164,'Sales'!$F$2:$F$1000,"Returned")&gt;0,"Sold",IF(N(I164)&gt;0,"Online","In stock"))))</f>
        <v/>
      </c>
      <c r="L164" s="37">
        <f>IF(K164&lt;&gt;"Sold","",IFERROR(MAXIFS('Sales'!$A$2:$A$1000,'Sales'!$B$2:$B$1000,A164,'Sales'!$F$2:$F$1000,"&lt;&gt;Cancelled",'Sales'!$F$2:$F$1000,"&lt;&gt;Returned"),""))</f>
        <v/>
      </c>
      <c r="M164" s="39">
        <f>IF(OR(A164="",H164=""),"",IF(K164="Sold",IF(L164="","",L164-H164),TODAY()-H164))</f>
        <v/>
      </c>
      <c r="N164" s="38">
        <f>IF(OR(A164="",M164=""),"",IF(AND(K164&lt;&gt;"Sold",K164&lt;&gt;"Discarded",M164&gt;=JoursDormant),"Yes",""))</f>
        <v/>
      </c>
      <c r="O164" s="38">
        <f>IF(B164="","",IFERROR(INDEX('Purchases'!$I$2:$I$1000,MATCH(B164,'Purchases'!$A$2:$A$1000,0)),""))</f>
        <v/>
      </c>
    </row>
    <row r="165">
      <c r="G165" s="36">
        <f>IF(B165="","",IFERROR(INDEX('Purchases'!$G$2:$G$1000,MATCH(B165,'Purchases'!$A$2:$A$1000,0)),""))</f>
        <v/>
      </c>
      <c r="H165" s="37">
        <f>IF(B165="","",IFERROR(INDEX('Purchases'!$B$2:$B$1000,MATCH(B165,'Purchases'!$A$2:$A$1000,0)),""))</f>
        <v/>
      </c>
      <c r="I165" s="35" t="n"/>
      <c r="K165" s="38">
        <f>IF(A165="","",IF(J165&lt;&gt;"","Discarded",IF(COUNTIF('Sales'!$B$2:$B$1000,A165)-COUNTIFS('Sales'!$B$2:$B$1000,A165,'Sales'!$F$2:$F$1000,"Cancelled")-COUNTIFS('Sales'!$B$2:$B$1000,A165,'Sales'!$F$2:$F$1000,"Returned")&gt;0,"Sold",IF(N(I165)&gt;0,"Online","In stock"))))</f>
        <v/>
      </c>
      <c r="L165" s="37">
        <f>IF(K165&lt;&gt;"Sold","",IFERROR(MAXIFS('Sales'!$A$2:$A$1000,'Sales'!$B$2:$B$1000,A165,'Sales'!$F$2:$F$1000,"&lt;&gt;Cancelled",'Sales'!$F$2:$F$1000,"&lt;&gt;Returned"),""))</f>
        <v/>
      </c>
      <c r="M165" s="39">
        <f>IF(OR(A165="",H165=""),"",IF(K165="Sold",IF(L165="","",L165-H165),TODAY()-H165))</f>
        <v/>
      </c>
      <c r="N165" s="38">
        <f>IF(OR(A165="",M165=""),"",IF(AND(K165&lt;&gt;"Sold",K165&lt;&gt;"Discarded",M165&gt;=JoursDormant),"Yes",""))</f>
        <v/>
      </c>
      <c r="O165" s="38">
        <f>IF(B165="","",IFERROR(INDEX('Purchases'!$I$2:$I$1000,MATCH(B165,'Purchases'!$A$2:$A$1000,0)),""))</f>
        <v/>
      </c>
    </row>
    <row r="166">
      <c r="G166" s="36">
        <f>IF(B166="","",IFERROR(INDEX('Purchases'!$G$2:$G$1000,MATCH(B166,'Purchases'!$A$2:$A$1000,0)),""))</f>
        <v/>
      </c>
      <c r="H166" s="37">
        <f>IF(B166="","",IFERROR(INDEX('Purchases'!$B$2:$B$1000,MATCH(B166,'Purchases'!$A$2:$A$1000,0)),""))</f>
        <v/>
      </c>
      <c r="I166" s="35" t="n"/>
      <c r="K166" s="38">
        <f>IF(A166="","",IF(J166&lt;&gt;"","Discarded",IF(COUNTIF('Sales'!$B$2:$B$1000,A166)-COUNTIFS('Sales'!$B$2:$B$1000,A166,'Sales'!$F$2:$F$1000,"Cancelled")-COUNTIFS('Sales'!$B$2:$B$1000,A166,'Sales'!$F$2:$F$1000,"Returned")&gt;0,"Sold",IF(N(I166)&gt;0,"Online","In stock"))))</f>
        <v/>
      </c>
      <c r="L166" s="37">
        <f>IF(K166&lt;&gt;"Sold","",IFERROR(MAXIFS('Sales'!$A$2:$A$1000,'Sales'!$B$2:$B$1000,A166,'Sales'!$F$2:$F$1000,"&lt;&gt;Cancelled",'Sales'!$F$2:$F$1000,"&lt;&gt;Returned"),""))</f>
        <v/>
      </c>
      <c r="M166" s="39">
        <f>IF(OR(A166="",H166=""),"",IF(K166="Sold",IF(L166="","",L166-H166),TODAY()-H166))</f>
        <v/>
      </c>
      <c r="N166" s="38">
        <f>IF(OR(A166="",M166=""),"",IF(AND(K166&lt;&gt;"Sold",K166&lt;&gt;"Discarded",M166&gt;=JoursDormant),"Yes",""))</f>
        <v/>
      </c>
      <c r="O166" s="38">
        <f>IF(B166="","",IFERROR(INDEX('Purchases'!$I$2:$I$1000,MATCH(B166,'Purchases'!$A$2:$A$1000,0)),""))</f>
        <v/>
      </c>
    </row>
    <row r="167">
      <c r="G167" s="36">
        <f>IF(B167="","",IFERROR(INDEX('Purchases'!$G$2:$G$1000,MATCH(B167,'Purchases'!$A$2:$A$1000,0)),""))</f>
        <v/>
      </c>
      <c r="H167" s="37">
        <f>IF(B167="","",IFERROR(INDEX('Purchases'!$B$2:$B$1000,MATCH(B167,'Purchases'!$A$2:$A$1000,0)),""))</f>
        <v/>
      </c>
      <c r="I167" s="35" t="n"/>
      <c r="K167" s="38">
        <f>IF(A167="","",IF(J167&lt;&gt;"","Discarded",IF(COUNTIF('Sales'!$B$2:$B$1000,A167)-COUNTIFS('Sales'!$B$2:$B$1000,A167,'Sales'!$F$2:$F$1000,"Cancelled")-COUNTIFS('Sales'!$B$2:$B$1000,A167,'Sales'!$F$2:$F$1000,"Returned")&gt;0,"Sold",IF(N(I167)&gt;0,"Online","In stock"))))</f>
        <v/>
      </c>
      <c r="L167" s="37">
        <f>IF(K167&lt;&gt;"Sold","",IFERROR(MAXIFS('Sales'!$A$2:$A$1000,'Sales'!$B$2:$B$1000,A167,'Sales'!$F$2:$F$1000,"&lt;&gt;Cancelled",'Sales'!$F$2:$F$1000,"&lt;&gt;Returned"),""))</f>
        <v/>
      </c>
      <c r="M167" s="39">
        <f>IF(OR(A167="",H167=""),"",IF(K167="Sold",IF(L167="","",L167-H167),TODAY()-H167))</f>
        <v/>
      </c>
      <c r="N167" s="38">
        <f>IF(OR(A167="",M167=""),"",IF(AND(K167&lt;&gt;"Sold",K167&lt;&gt;"Discarded",M167&gt;=JoursDormant),"Yes",""))</f>
        <v/>
      </c>
      <c r="O167" s="38">
        <f>IF(B167="","",IFERROR(INDEX('Purchases'!$I$2:$I$1000,MATCH(B167,'Purchases'!$A$2:$A$1000,0)),""))</f>
        <v/>
      </c>
    </row>
    <row r="168">
      <c r="G168" s="36">
        <f>IF(B168="","",IFERROR(INDEX('Purchases'!$G$2:$G$1000,MATCH(B168,'Purchases'!$A$2:$A$1000,0)),""))</f>
        <v/>
      </c>
      <c r="H168" s="37">
        <f>IF(B168="","",IFERROR(INDEX('Purchases'!$B$2:$B$1000,MATCH(B168,'Purchases'!$A$2:$A$1000,0)),""))</f>
        <v/>
      </c>
      <c r="I168" s="35" t="n"/>
      <c r="K168" s="38">
        <f>IF(A168="","",IF(J168&lt;&gt;"","Discarded",IF(COUNTIF('Sales'!$B$2:$B$1000,A168)-COUNTIFS('Sales'!$B$2:$B$1000,A168,'Sales'!$F$2:$F$1000,"Cancelled")-COUNTIFS('Sales'!$B$2:$B$1000,A168,'Sales'!$F$2:$F$1000,"Returned")&gt;0,"Sold",IF(N(I168)&gt;0,"Online","In stock"))))</f>
        <v/>
      </c>
      <c r="L168" s="37">
        <f>IF(K168&lt;&gt;"Sold","",IFERROR(MAXIFS('Sales'!$A$2:$A$1000,'Sales'!$B$2:$B$1000,A168,'Sales'!$F$2:$F$1000,"&lt;&gt;Cancelled",'Sales'!$F$2:$F$1000,"&lt;&gt;Returned"),""))</f>
        <v/>
      </c>
      <c r="M168" s="39">
        <f>IF(OR(A168="",H168=""),"",IF(K168="Sold",IF(L168="","",L168-H168),TODAY()-H168))</f>
        <v/>
      </c>
      <c r="N168" s="38">
        <f>IF(OR(A168="",M168=""),"",IF(AND(K168&lt;&gt;"Sold",K168&lt;&gt;"Discarded",M168&gt;=JoursDormant),"Yes",""))</f>
        <v/>
      </c>
      <c r="O168" s="38">
        <f>IF(B168="","",IFERROR(INDEX('Purchases'!$I$2:$I$1000,MATCH(B168,'Purchases'!$A$2:$A$1000,0)),""))</f>
        <v/>
      </c>
    </row>
    <row r="169">
      <c r="G169" s="36">
        <f>IF(B169="","",IFERROR(INDEX('Purchases'!$G$2:$G$1000,MATCH(B169,'Purchases'!$A$2:$A$1000,0)),""))</f>
        <v/>
      </c>
      <c r="H169" s="37">
        <f>IF(B169="","",IFERROR(INDEX('Purchases'!$B$2:$B$1000,MATCH(B169,'Purchases'!$A$2:$A$1000,0)),""))</f>
        <v/>
      </c>
      <c r="I169" s="35" t="n"/>
      <c r="K169" s="38">
        <f>IF(A169="","",IF(J169&lt;&gt;"","Discarded",IF(COUNTIF('Sales'!$B$2:$B$1000,A169)-COUNTIFS('Sales'!$B$2:$B$1000,A169,'Sales'!$F$2:$F$1000,"Cancelled")-COUNTIFS('Sales'!$B$2:$B$1000,A169,'Sales'!$F$2:$F$1000,"Returned")&gt;0,"Sold",IF(N(I169)&gt;0,"Online","In stock"))))</f>
        <v/>
      </c>
      <c r="L169" s="37">
        <f>IF(K169&lt;&gt;"Sold","",IFERROR(MAXIFS('Sales'!$A$2:$A$1000,'Sales'!$B$2:$B$1000,A169,'Sales'!$F$2:$F$1000,"&lt;&gt;Cancelled",'Sales'!$F$2:$F$1000,"&lt;&gt;Returned"),""))</f>
        <v/>
      </c>
      <c r="M169" s="39">
        <f>IF(OR(A169="",H169=""),"",IF(K169="Sold",IF(L169="","",L169-H169),TODAY()-H169))</f>
        <v/>
      </c>
      <c r="N169" s="38">
        <f>IF(OR(A169="",M169=""),"",IF(AND(K169&lt;&gt;"Sold",K169&lt;&gt;"Discarded",M169&gt;=JoursDormant),"Yes",""))</f>
        <v/>
      </c>
      <c r="O169" s="38">
        <f>IF(B169="","",IFERROR(INDEX('Purchases'!$I$2:$I$1000,MATCH(B169,'Purchases'!$A$2:$A$1000,0)),""))</f>
        <v/>
      </c>
    </row>
    <row r="170">
      <c r="G170" s="36">
        <f>IF(B170="","",IFERROR(INDEX('Purchases'!$G$2:$G$1000,MATCH(B170,'Purchases'!$A$2:$A$1000,0)),""))</f>
        <v/>
      </c>
      <c r="H170" s="37">
        <f>IF(B170="","",IFERROR(INDEX('Purchases'!$B$2:$B$1000,MATCH(B170,'Purchases'!$A$2:$A$1000,0)),""))</f>
        <v/>
      </c>
      <c r="I170" s="35" t="n"/>
      <c r="K170" s="38">
        <f>IF(A170="","",IF(J170&lt;&gt;"","Discarded",IF(COUNTIF('Sales'!$B$2:$B$1000,A170)-COUNTIFS('Sales'!$B$2:$B$1000,A170,'Sales'!$F$2:$F$1000,"Cancelled")-COUNTIFS('Sales'!$B$2:$B$1000,A170,'Sales'!$F$2:$F$1000,"Returned")&gt;0,"Sold",IF(N(I170)&gt;0,"Online","In stock"))))</f>
        <v/>
      </c>
      <c r="L170" s="37">
        <f>IF(K170&lt;&gt;"Sold","",IFERROR(MAXIFS('Sales'!$A$2:$A$1000,'Sales'!$B$2:$B$1000,A170,'Sales'!$F$2:$F$1000,"&lt;&gt;Cancelled",'Sales'!$F$2:$F$1000,"&lt;&gt;Returned"),""))</f>
        <v/>
      </c>
      <c r="M170" s="39">
        <f>IF(OR(A170="",H170=""),"",IF(K170="Sold",IF(L170="","",L170-H170),TODAY()-H170))</f>
        <v/>
      </c>
      <c r="N170" s="38">
        <f>IF(OR(A170="",M170=""),"",IF(AND(K170&lt;&gt;"Sold",K170&lt;&gt;"Discarded",M170&gt;=JoursDormant),"Yes",""))</f>
        <v/>
      </c>
      <c r="O170" s="38">
        <f>IF(B170="","",IFERROR(INDEX('Purchases'!$I$2:$I$1000,MATCH(B170,'Purchases'!$A$2:$A$1000,0)),""))</f>
        <v/>
      </c>
    </row>
    <row r="171">
      <c r="G171" s="36">
        <f>IF(B171="","",IFERROR(INDEX('Purchases'!$G$2:$G$1000,MATCH(B171,'Purchases'!$A$2:$A$1000,0)),""))</f>
        <v/>
      </c>
      <c r="H171" s="37">
        <f>IF(B171="","",IFERROR(INDEX('Purchases'!$B$2:$B$1000,MATCH(B171,'Purchases'!$A$2:$A$1000,0)),""))</f>
        <v/>
      </c>
      <c r="I171" s="35" t="n"/>
      <c r="K171" s="38">
        <f>IF(A171="","",IF(J171&lt;&gt;"","Discarded",IF(COUNTIF('Sales'!$B$2:$B$1000,A171)-COUNTIFS('Sales'!$B$2:$B$1000,A171,'Sales'!$F$2:$F$1000,"Cancelled")-COUNTIFS('Sales'!$B$2:$B$1000,A171,'Sales'!$F$2:$F$1000,"Returned")&gt;0,"Sold",IF(N(I171)&gt;0,"Online","In stock"))))</f>
        <v/>
      </c>
      <c r="L171" s="37">
        <f>IF(K171&lt;&gt;"Sold","",IFERROR(MAXIFS('Sales'!$A$2:$A$1000,'Sales'!$B$2:$B$1000,A171,'Sales'!$F$2:$F$1000,"&lt;&gt;Cancelled",'Sales'!$F$2:$F$1000,"&lt;&gt;Returned"),""))</f>
        <v/>
      </c>
      <c r="M171" s="39">
        <f>IF(OR(A171="",H171=""),"",IF(K171="Sold",IF(L171="","",L171-H171),TODAY()-H171))</f>
        <v/>
      </c>
      <c r="N171" s="38">
        <f>IF(OR(A171="",M171=""),"",IF(AND(K171&lt;&gt;"Sold",K171&lt;&gt;"Discarded",M171&gt;=JoursDormant),"Yes",""))</f>
        <v/>
      </c>
      <c r="O171" s="38">
        <f>IF(B171="","",IFERROR(INDEX('Purchases'!$I$2:$I$1000,MATCH(B171,'Purchases'!$A$2:$A$1000,0)),""))</f>
        <v/>
      </c>
    </row>
    <row r="172">
      <c r="G172" s="36">
        <f>IF(B172="","",IFERROR(INDEX('Purchases'!$G$2:$G$1000,MATCH(B172,'Purchases'!$A$2:$A$1000,0)),""))</f>
        <v/>
      </c>
      <c r="H172" s="37">
        <f>IF(B172="","",IFERROR(INDEX('Purchases'!$B$2:$B$1000,MATCH(B172,'Purchases'!$A$2:$A$1000,0)),""))</f>
        <v/>
      </c>
      <c r="I172" s="35" t="n"/>
      <c r="K172" s="38">
        <f>IF(A172="","",IF(J172&lt;&gt;"","Discarded",IF(COUNTIF('Sales'!$B$2:$B$1000,A172)-COUNTIFS('Sales'!$B$2:$B$1000,A172,'Sales'!$F$2:$F$1000,"Cancelled")-COUNTIFS('Sales'!$B$2:$B$1000,A172,'Sales'!$F$2:$F$1000,"Returned")&gt;0,"Sold",IF(N(I172)&gt;0,"Online","In stock"))))</f>
        <v/>
      </c>
      <c r="L172" s="37">
        <f>IF(K172&lt;&gt;"Sold","",IFERROR(MAXIFS('Sales'!$A$2:$A$1000,'Sales'!$B$2:$B$1000,A172,'Sales'!$F$2:$F$1000,"&lt;&gt;Cancelled",'Sales'!$F$2:$F$1000,"&lt;&gt;Returned"),""))</f>
        <v/>
      </c>
      <c r="M172" s="39">
        <f>IF(OR(A172="",H172=""),"",IF(K172="Sold",IF(L172="","",L172-H172),TODAY()-H172))</f>
        <v/>
      </c>
      <c r="N172" s="38">
        <f>IF(OR(A172="",M172=""),"",IF(AND(K172&lt;&gt;"Sold",K172&lt;&gt;"Discarded",M172&gt;=JoursDormant),"Yes",""))</f>
        <v/>
      </c>
      <c r="O172" s="38">
        <f>IF(B172="","",IFERROR(INDEX('Purchases'!$I$2:$I$1000,MATCH(B172,'Purchases'!$A$2:$A$1000,0)),""))</f>
        <v/>
      </c>
    </row>
    <row r="173">
      <c r="G173" s="36">
        <f>IF(B173="","",IFERROR(INDEX('Purchases'!$G$2:$G$1000,MATCH(B173,'Purchases'!$A$2:$A$1000,0)),""))</f>
        <v/>
      </c>
      <c r="H173" s="37">
        <f>IF(B173="","",IFERROR(INDEX('Purchases'!$B$2:$B$1000,MATCH(B173,'Purchases'!$A$2:$A$1000,0)),""))</f>
        <v/>
      </c>
      <c r="I173" s="35" t="n"/>
      <c r="K173" s="38">
        <f>IF(A173="","",IF(J173&lt;&gt;"","Discarded",IF(COUNTIF('Sales'!$B$2:$B$1000,A173)-COUNTIFS('Sales'!$B$2:$B$1000,A173,'Sales'!$F$2:$F$1000,"Cancelled")-COUNTIFS('Sales'!$B$2:$B$1000,A173,'Sales'!$F$2:$F$1000,"Returned")&gt;0,"Sold",IF(N(I173)&gt;0,"Online","In stock"))))</f>
        <v/>
      </c>
      <c r="L173" s="37">
        <f>IF(K173&lt;&gt;"Sold","",IFERROR(MAXIFS('Sales'!$A$2:$A$1000,'Sales'!$B$2:$B$1000,A173,'Sales'!$F$2:$F$1000,"&lt;&gt;Cancelled",'Sales'!$F$2:$F$1000,"&lt;&gt;Returned"),""))</f>
        <v/>
      </c>
      <c r="M173" s="39">
        <f>IF(OR(A173="",H173=""),"",IF(K173="Sold",IF(L173="","",L173-H173),TODAY()-H173))</f>
        <v/>
      </c>
      <c r="N173" s="38">
        <f>IF(OR(A173="",M173=""),"",IF(AND(K173&lt;&gt;"Sold",K173&lt;&gt;"Discarded",M173&gt;=JoursDormant),"Yes",""))</f>
        <v/>
      </c>
      <c r="O173" s="38">
        <f>IF(B173="","",IFERROR(INDEX('Purchases'!$I$2:$I$1000,MATCH(B173,'Purchases'!$A$2:$A$1000,0)),""))</f>
        <v/>
      </c>
    </row>
    <row r="174">
      <c r="G174" s="36">
        <f>IF(B174="","",IFERROR(INDEX('Purchases'!$G$2:$G$1000,MATCH(B174,'Purchases'!$A$2:$A$1000,0)),""))</f>
        <v/>
      </c>
      <c r="H174" s="37">
        <f>IF(B174="","",IFERROR(INDEX('Purchases'!$B$2:$B$1000,MATCH(B174,'Purchases'!$A$2:$A$1000,0)),""))</f>
        <v/>
      </c>
      <c r="I174" s="35" t="n"/>
      <c r="K174" s="38">
        <f>IF(A174="","",IF(J174&lt;&gt;"","Discarded",IF(COUNTIF('Sales'!$B$2:$B$1000,A174)-COUNTIFS('Sales'!$B$2:$B$1000,A174,'Sales'!$F$2:$F$1000,"Cancelled")-COUNTIFS('Sales'!$B$2:$B$1000,A174,'Sales'!$F$2:$F$1000,"Returned")&gt;0,"Sold",IF(N(I174)&gt;0,"Online","In stock"))))</f>
        <v/>
      </c>
      <c r="L174" s="37">
        <f>IF(K174&lt;&gt;"Sold","",IFERROR(MAXIFS('Sales'!$A$2:$A$1000,'Sales'!$B$2:$B$1000,A174,'Sales'!$F$2:$F$1000,"&lt;&gt;Cancelled",'Sales'!$F$2:$F$1000,"&lt;&gt;Returned"),""))</f>
        <v/>
      </c>
      <c r="M174" s="39">
        <f>IF(OR(A174="",H174=""),"",IF(K174="Sold",IF(L174="","",L174-H174),TODAY()-H174))</f>
        <v/>
      </c>
      <c r="N174" s="38">
        <f>IF(OR(A174="",M174=""),"",IF(AND(K174&lt;&gt;"Sold",K174&lt;&gt;"Discarded",M174&gt;=JoursDormant),"Yes",""))</f>
        <v/>
      </c>
      <c r="O174" s="38">
        <f>IF(B174="","",IFERROR(INDEX('Purchases'!$I$2:$I$1000,MATCH(B174,'Purchases'!$A$2:$A$1000,0)),""))</f>
        <v/>
      </c>
    </row>
    <row r="175">
      <c r="G175" s="36">
        <f>IF(B175="","",IFERROR(INDEX('Purchases'!$G$2:$G$1000,MATCH(B175,'Purchases'!$A$2:$A$1000,0)),""))</f>
        <v/>
      </c>
      <c r="H175" s="37">
        <f>IF(B175="","",IFERROR(INDEX('Purchases'!$B$2:$B$1000,MATCH(B175,'Purchases'!$A$2:$A$1000,0)),""))</f>
        <v/>
      </c>
      <c r="I175" s="35" t="n"/>
      <c r="K175" s="38">
        <f>IF(A175="","",IF(J175&lt;&gt;"","Discarded",IF(COUNTIF('Sales'!$B$2:$B$1000,A175)-COUNTIFS('Sales'!$B$2:$B$1000,A175,'Sales'!$F$2:$F$1000,"Cancelled")-COUNTIFS('Sales'!$B$2:$B$1000,A175,'Sales'!$F$2:$F$1000,"Returned")&gt;0,"Sold",IF(N(I175)&gt;0,"Online","In stock"))))</f>
        <v/>
      </c>
      <c r="L175" s="37">
        <f>IF(K175&lt;&gt;"Sold","",IFERROR(MAXIFS('Sales'!$A$2:$A$1000,'Sales'!$B$2:$B$1000,A175,'Sales'!$F$2:$F$1000,"&lt;&gt;Cancelled",'Sales'!$F$2:$F$1000,"&lt;&gt;Returned"),""))</f>
        <v/>
      </c>
      <c r="M175" s="39">
        <f>IF(OR(A175="",H175=""),"",IF(K175="Sold",IF(L175="","",L175-H175),TODAY()-H175))</f>
        <v/>
      </c>
      <c r="N175" s="38">
        <f>IF(OR(A175="",M175=""),"",IF(AND(K175&lt;&gt;"Sold",K175&lt;&gt;"Discarded",M175&gt;=JoursDormant),"Yes",""))</f>
        <v/>
      </c>
      <c r="O175" s="38">
        <f>IF(B175="","",IFERROR(INDEX('Purchases'!$I$2:$I$1000,MATCH(B175,'Purchases'!$A$2:$A$1000,0)),""))</f>
        <v/>
      </c>
    </row>
    <row r="176">
      <c r="G176" s="36">
        <f>IF(B176="","",IFERROR(INDEX('Purchases'!$G$2:$G$1000,MATCH(B176,'Purchases'!$A$2:$A$1000,0)),""))</f>
        <v/>
      </c>
      <c r="H176" s="37">
        <f>IF(B176="","",IFERROR(INDEX('Purchases'!$B$2:$B$1000,MATCH(B176,'Purchases'!$A$2:$A$1000,0)),""))</f>
        <v/>
      </c>
      <c r="I176" s="35" t="n"/>
      <c r="K176" s="38">
        <f>IF(A176="","",IF(J176&lt;&gt;"","Discarded",IF(COUNTIF('Sales'!$B$2:$B$1000,A176)-COUNTIFS('Sales'!$B$2:$B$1000,A176,'Sales'!$F$2:$F$1000,"Cancelled")-COUNTIFS('Sales'!$B$2:$B$1000,A176,'Sales'!$F$2:$F$1000,"Returned")&gt;0,"Sold",IF(N(I176)&gt;0,"Online","In stock"))))</f>
        <v/>
      </c>
      <c r="L176" s="37">
        <f>IF(K176&lt;&gt;"Sold","",IFERROR(MAXIFS('Sales'!$A$2:$A$1000,'Sales'!$B$2:$B$1000,A176,'Sales'!$F$2:$F$1000,"&lt;&gt;Cancelled",'Sales'!$F$2:$F$1000,"&lt;&gt;Returned"),""))</f>
        <v/>
      </c>
      <c r="M176" s="39">
        <f>IF(OR(A176="",H176=""),"",IF(K176="Sold",IF(L176="","",L176-H176),TODAY()-H176))</f>
        <v/>
      </c>
      <c r="N176" s="38">
        <f>IF(OR(A176="",M176=""),"",IF(AND(K176&lt;&gt;"Sold",K176&lt;&gt;"Discarded",M176&gt;=JoursDormant),"Yes",""))</f>
        <v/>
      </c>
      <c r="O176" s="38">
        <f>IF(B176="","",IFERROR(INDEX('Purchases'!$I$2:$I$1000,MATCH(B176,'Purchases'!$A$2:$A$1000,0)),""))</f>
        <v/>
      </c>
    </row>
    <row r="177">
      <c r="G177" s="36">
        <f>IF(B177="","",IFERROR(INDEX('Purchases'!$G$2:$G$1000,MATCH(B177,'Purchases'!$A$2:$A$1000,0)),""))</f>
        <v/>
      </c>
      <c r="H177" s="37">
        <f>IF(B177="","",IFERROR(INDEX('Purchases'!$B$2:$B$1000,MATCH(B177,'Purchases'!$A$2:$A$1000,0)),""))</f>
        <v/>
      </c>
      <c r="I177" s="35" t="n"/>
      <c r="K177" s="38">
        <f>IF(A177="","",IF(J177&lt;&gt;"","Discarded",IF(COUNTIF('Sales'!$B$2:$B$1000,A177)-COUNTIFS('Sales'!$B$2:$B$1000,A177,'Sales'!$F$2:$F$1000,"Cancelled")-COUNTIFS('Sales'!$B$2:$B$1000,A177,'Sales'!$F$2:$F$1000,"Returned")&gt;0,"Sold",IF(N(I177)&gt;0,"Online","In stock"))))</f>
        <v/>
      </c>
      <c r="L177" s="37">
        <f>IF(K177&lt;&gt;"Sold","",IFERROR(MAXIFS('Sales'!$A$2:$A$1000,'Sales'!$B$2:$B$1000,A177,'Sales'!$F$2:$F$1000,"&lt;&gt;Cancelled",'Sales'!$F$2:$F$1000,"&lt;&gt;Returned"),""))</f>
        <v/>
      </c>
      <c r="M177" s="39">
        <f>IF(OR(A177="",H177=""),"",IF(K177="Sold",IF(L177="","",L177-H177),TODAY()-H177))</f>
        <v/>
      </c>
      <c r="N177" s="38">
        <f>IF(OR(A177="",M177=""),"",IF(AND(K177&lt;&gt;"Sold",K177&lt;&gt;"Discarded",M177&gt;=JoursDormant),"Yes",""))</f>
        <v/>
      </c>
      <c r="O177" s="38">
        <f>IF(B177="","",IFERROR(INDEX('Purchases'!$I$2:$I$1000,MATCH(B177,'Purchases'!$A$2:$A$1000,0)),""))</f>
        <v/>
      </c>
    </row>
    <row r="178">
      <c r="G178" s="36">
        <f>IF(B178="","",IFERROR(INDEX('Purchases'!$G$2:$G$1000,MATCH(B178,'Purchases'!$A$2:$A$1000,0)),""))</f>
        <v/>
      </c>
      <c r="H178" s="37">
        <f>IF(B178="","",IFERROR(INDEX('Purchases'!$B$2:$B$1000,MATCH(B178,'Purchases'!$A$2:$A$1000,0)),""))</f>
        <v/>
      </c>
      <c r="I178" s="35" t="n"/>
      <c r="K178" s="38">
        <f>IF(A178="","",IF(J178&lt;&gt;"","Discarded",IF(COUNTIF('Sales'!$B$2:$B$1000,A178)-COUNTIFS('Sales'!$B$2:$B$1000,A178,'Sales'!$F$2:$F$1000,"Cancelled")-COUNTIFS('Sales'!$B$2:$B$1000,A178,'Sales'!$F$2:$F$1000,"Returned")&gt;0,"Sold",IF(N(I178)&gt;0,"Online","In stock"))))</f>
        <v/>
      </c>
      <c r="L178" s="37">
        <f>IF(K178&lt;&gt;"Sold","",IFERROR(MAXIFS('Sales'!$A$2:$A$1000,'Sales'!$B$2:$B$1000,A178,'Sales'!$F$2:$F$1000,"&lt;&gt;Cancelled",'Sales'!$F$2:$F$1000,"&lt;&gt;Returned"),""))</f>
        <v/>
      </c>
      <c r="M178" s="39">
        <f>IF(OR(A178="",H178=""),"",IF(K178="Sold",IF(L178="","",L178-H178),TODAY()-H178))</f>
        <v/>
      </c>
      <c r="N178" s="38">
        <f>IF(OR(A178="",M178=""),"",IF(AND(K178&lt;&gt;"Sold",K178&lt;&gt;"Discarded",M178&gt;=JoursDormant),"Yes",""))</f>
        <v/>
      </c>
      <c r="O178" s="38">
        <f>IF(B178="","",IFERROR(INDEX('Purchases'!$I$2:$I$1000,MATCH(B178,'Purchases'!$A$2:$A$1000,0)),""))</f>
        <v/>
      </c>
    </row>
    <row r="179">
      <c r="G179" s="36">
        <f>IF(B179="","",IFERROR(INDEX('Purchases'!$G$2:$G$1000,MATCH(B179,'Purchases'!$A$2:$A$1000,0)),""))</f>
        <v/>
      </c>
      <c r="H179" s="37">
        <f>IF(B179="","",IFERROR(INDEX('Purchases'!$B$2:$B$1000,MATCH(B179,'Purchases'!$A$2:$A$1000,0)),""))</f>
        <v/>
      </c>
      <c r="I179" s="35" t="n"/>
      <c r="K179" s="38">
        <f>IF(A179="","",IF(J179&lt;&gt;"","Discarded",IF(COUNTIF('Sales'!$B$2:$B$1000,A179)-COUNTIFS('Sales'!$B$2:$B$1000,A179,'Sales'!$F$2:$F$1000,"Cancelled")-COUNTIFS('Sales'!$B$2:$B$1000,A179,'Sales'!$F$2:$F$1000,"Returned")&gt;0,"Sold",IF(N(I179)&gt;0,"Online","In stock"))))</f>
        <v/>
      </c>
      <c r="L179" s="37">
        <f>IF(K179&lt;&gt;"Sold","",IFERROR(MAXIFS('Sales'!$A$2:$A$1000,'Sales'!$B$2:$B$1000,A179,'Sales'!$F$2:$F$1000,"&lt;&gt;Cancelled",'Sales'!$F$2:$F$1000,"&lt;&gt;Returned"),""))</f>
        <v/>
      </c>
      <c r="M179" s="39">
        <f>IF(OR(A179="",H179=""),"",IF(K179="Sold",IF(L179="","",L179-H179),TODAY()-H179))</f>
        <v/>
      </c>
      <c r="N179" s="38">
        <f>IF(OR(A179="",M179=""),"",IF(AND(K179&lt;&gt;"Sold",K179&lt;&gt;"Discarded",M179&gt;=JoursDormant),"Yes",""))</f>
        <v/>
      </c>
      <c r="O179" s="38">
        <f>IF(B179="","",IFERROR(INDEX('Purchases'!$I$2:$I$1000,MATCH(B179,'Purchases'!$A$2:$A$1000,0)),""))</f>
        <v/>
      </c>
    </row>
    <row r="180">
      <c r="G180" s="36">
        <f>IF(B180="","",IFERROR(INDEX('Purchases'!$G$2:$G$1000,MATCH(B180,'Purchases'!$A$2:$A$1000,0)),""))</f>
        <v/>
      </c>
      <c r="H180" s="37">
        <f>IF(B180="","",IFERROR(INDEX('Purchases'!$B$2:$B$1000,MATCH(B180,'Purchases'!$A$2:$A$1000,0)),""))</f>
        <v/>
      </c>
      <c r="I180" s="35" t="n"/>
      <c r="K180" s="38">
        <f>IF(A180="","",IF(J180&lt;&gt;"","Discarded",IF(COUNTIF('Sales'!$B$2:$B$1000,A180)-COUNTIFS('Sales'!$B$2:$B$1000,A180,'Sales'!$F$2:$F$1000,"Cancelled")-COUNTIFS('Sales'!$B$2:$B$1000,A180,'Sales'!$F$2:$F$1000,"Returned")&gt;0,"Sold",IF(N(I180)&gt;0,"Online","In stock"))))</f>
        <v/>
      </c>
      <c r="L180" s="37">
        <f>IF(K180&lt;&gt;"Sold","",IFERROR(MAXIFS('Sales'!$A$2:$A$1000,'Sales'!$B$2:$B$1000,A180,'Sales'!$F$2:$F$1000,"&lt;&gt;Cancelled",'Sales'!$F$2:$F$1000,"&lt;&gt;Returned"),""))</f>
        <v/>
      </c>
      <c r="M180" s="39">
        <f>IF(OR(A180="",H180=""),"",IF(K180="Sold",IF(L180="","",L180-H180),TODAY()-H180))</f>
        <v/>
      </c>
      <c r="N180" s="38">
        <f>IF(OR(A180="",M180=""),"",IF(AND(K180&lt;&gt;"Sold",K180&lt;&gt;"Discarded",M180&gt;=JoursDormant),"Yes",""))</f>
        <v/>
      </c>
      <c r="O180" s="38">
        <f>IF(B180="","",IFERROR(INDEX('Purchases'!$I$2:$I$1000,MATCH(B180,'Purchases'!$A$2:$A$1000,0)),""))</f>
        <v/>
      </c>
    </row>
    <row r="181">
      <c r="G181" s="36">
        <f>IF(B181="","",IFERROR(INDEX('Purchases'!$G$2:$G$1000,MATCH(B181,'Purchases'!$A$2:$A$1000,0)),""))</f>
        <v/>
      </c>
      <c r="H181" s="37">
        <f>IF(B181="","",IFERROR(INDEX('Purchases'!$B$2:$B$1000,MATCH(B181,'Purchases'!$A$2:$A$1000,0)),""))</f>
        <v/>
      </c>
      <c r="I181" s="35" t="n"/>
      <c r="K181" s="38">
        <f>IF(A181="","",IF(J181&lt;&gt;"","Discarded",IF(COUNTIF('Sales'!$B$2:$B$1000,A181)-COUNTIFS('Sales'!$B$2:$B$1000,A181,'Sales'!$F$2:$F$1000,"Cancelled")-COUNTIFS('Sales'!$B$2:$B$1000,A181,'Sales'!$F$2:$F$1000,"Returned")&gt;0,"Sold",IF(N(I181)&gt;0,"Online","In stock"))))</f>
        <v/>
      </c>
      <c r="L181" s="37">
        <f>IF(K181&lt;&gt;"Sold","",IFERROR(MAXIFS('Sales'!$A$2:$A$1000,'Sales'!$B$2:$B$1000,A181,'Sales'!$F$2:$F$1000,"&lt;&gt;Cancelled",'Sales'!$F$2:$F$1000,"&lt;&gt;Returned"),""))</f>
        <v/>
      </c>
      <c r="M181" s="39">
        <f>IF(OR(A181="",H181=""),"",IF(K181="Sold",IF(L181="","",L181-H181),TODAY()-H181))</f>
        <v/>
      </c>
      <c r="N181" s="38">
        <f>IF(OR(A181="",M181=""),"",IF(AND(K181&lt;&gt;"Sold",K181&lt;&gt;"Discarded",M181&gt;=JoursDormant),"Yes",""))</f>
        <v/>
      </c>
      <c r="O181" s="38">
        <f>IF(B181="","",IFERROR(INDEX('Purchases'!$I$2:$I$1000,MATCH(B181,'Purchases'!$A$2:$A$1000,0)),""))</f>
        <v/>
      </c>
    </row>
    <row r="182">
      <c r="G182" s="36">
        <f>IF(B182="","",IFERROR(INDEX('Purchases'!$G$2:$G$1000,MATCH(B182,'Purchases'!$A$2:$A$1000,0)),""))</f>
        <v/>
      </c>
      <c r="H182" s="37">
        <f>IF(B182="","",IFERROR(INDEX('Purchases'!$B$2:$B$1000,MATCH(B182,'Purchases'!$A$2:$A$1000,0)),""))</f>
        <v/>
      </c>
      <c r="I182" s="35" t="n"/>
      <c r="K182" s="38">
        <f>IF(A182="","",IF(J182&lt;&gt;"","Discarded",IF(COUNTIF('Sales'!$B$2:$B$1000,A182)-COUNTIFS('Sales'!$B$2:$B$1000,A182,'Sales'!$F$2:$F$1000,"Cancelled")-COUNTIFS('Sales'!$B$2:$B$1000,A182,'Sales'!$F$2:$F$1000,"Returned")&gt;0,"Sold",IF(N(I182)&gt;0,"Online","In stock"))))</f>
        <v/>
      </c>
      <c r="L182" s="37">
        <f>IF(K182&lt;&gt;"Sold","",IFERROR(MAXIFS('Sales'!$A$2:$A$1000,'Sales'!$B$2:$B$1000,A182,'Sales'!$F$2:$F$1000,"&lt;&gt;Cancelled",'Sales'!$F$2:$F$1000,"&lt;&gt;Returned"),""))</f>
        <v/>
      </c>
      <c r="M182" s="39">
        <f>IF(OR(A182="",H182=""),"",IF(K182="Sold",IF(L182="","",L182-H182),TODAY()-H182))</f>
        <v/>
      </c>
      <c r="N182" s="38">
        <f>IF(OR(A182="",M182=""),"",IF(AND(K182&lt;&gt;"Sold",K182&lt;&gt;"Discarded",M182&gt;=JoursDormant),"Yes",""))</f>
        <v/>
      </c>
      <c r="O182" s="38">
        <f>IF(B182="","",IFERROR(INDEX('Purchases'!$I$2:$I$1000,MATCH(B182,'Purchases'!$A$2:$A$1000,0)),""))</f>
        <v/>
      </c>
    </row>
    <row r="183">
      <c r="G183" s="36">
        <f>IF(B183="","",IFERROR(INDEX('Purchases'!$G$2:$G$1000,MATCH(B183,'Purchases'!$A$2:$A$1000,0)),""))</f>
        <v/>
      </c>
      <c r="H183" s="37">
        <f>IF(B183="","",IFERROR(INDEX('Purchases'!$B$2:$B$1000,MATCH(B183,'Purchases'!$A$2:$A$1000,0)),""))</f>
        <v/>
      </c>
      <c r="I183" s="35" t="n"/>
      <c r="K183" s="38">
        <f>IF(A183="","",IF(J183&lt;&gt;"","Discarded",IF(COUNTIF('Sales'!$B$2:$B$1000,A183)-COUNTIFS('Sales'!$B$2:$B$1000,A183,'Sales'!$F$2:$F$1000,"Cancelled")-COUNTIFS('Sales'!$B$2:$B$1000,A183,'Sales'!$F$2:$F$1000,"Returned")&gt;0,"Sold",IF(N(I183)&gt;0,"Online","In stock"))))</f>
        <v/>
      </c>
      <c r="L183" s="37">
        <f>IF(K183&lt;&gt;"Sold","",IFERROR(MAXIFS('Sales'!$A$2:$A$1000,'Sales'!$B$2:$B$1000,A183,'Sales'!$F$2:$F$1000,"&lt;&gt;Cancelled",'Sales'!$F$2:$F$1000,"&lt;&gt;Returned"),""))</f>
        <v/>
      </c>
      <c r="M183" s="39">
        <f>IF(OR(A183="",H183=""),"",IF(K183="Sold",IF(L183="","",L183-H183),TODAY()-H183))</f>
        <v/>
      </c>
      <c r="N183" s="38">
        <f>IF(OR(A183="",M183=""),"",IF(AND(K183&lt;&gt;"Sold",K183&lt;&gt;"Discarded",M183&gt;=JoursDormant),"Yes",""))</f>
        <v/>
      </c>
      <c r="O183" s="38">
        <f>IF(B183="","",IFERROR(INDEX('Purchases'!$I$2:$I$1000,MATCH(B183,'Purchases'!$A$2:$A$1000,0)),""))</f>
        <v/>
      </c>
    </row>
    <row r="184">
      <c r="G184" s="36">
        <f>IF(B184="","",IFERROR(INDEX('Purchases'!$G$2:$G$1000,MATCH(B184,'Purchases'!$A$2:$A$1000,0)),""))</f>
        <v/>
      </c>
      <c r="H184" s="37">
        <f>IF(B184="","",IFERROR(INDEX('Purchases'!$B$2:$B$1000,MATCH(B184,'Purchases'!$A$2:$A$1000,0)),""))</f>
        <v/>
      </c>
      <c r="I184" s="35" t="n"/>
      <c r="K184" s="38">
        <f>IF(A184="","",IF(J184&lt;&gt;"","Discarded",IF(COUNTIF('Sales'!$B$2:$B$1000,A184)-COUNTIFS('Sales'!$B$2:$B$1000,A184,'Sales'!$F$2:$F$1000,"Cancelled")-COUNTIFS('Sales'!$B$2:$B$1000,A184,'Sales'!$F$2:$F$1000,"Returned")&gt;0,"Sold",IF(N(I184)&gt;0,"Online","In stock"))))</f>
        <v/>
      </c>
      <c r="L184" s="37">
        <f>IF(K184&lt;&gt;"Sold","",IFERROR(MAXIFS('Sales'!$A$2:$A$1000,'Sales'!$B$2:$B$1000,A184,'Sales'!$F$2:$F$1000,"&lt;&gt;Cancelled",'Sales'!$F$2:$F$1000,"&lt;&gt;Returned"),""))</f>
        <v/>
      </c>
      <c r="M184" s="39">
        <f>IF(OR(A184="",H184=""),"",IF(K184="Sold",IF(L184="","",L184-H184),TODAY()-H184))</f>
        <v/>
      </c>
      <c r="N184" s="38">
        <f>IF(OR(A184="",M184=""),"",IF(AND(K184&lt;&gt;"Sold",K184&lt;&gt;"Discarded",M184&gt;=JoursDormant),"Yes",""))</f>
        <v/>
      </c>
      <c r="O184" s="38">
        <f>IF(B184="","",IFERROR(INDEX('Purchases'!$I$2:$I$1000,MATCH(B184,'Purchases'!$A$2:$A$1000,0)),""))</f>
        <v/>
      </c>
    </row>
    <row r="185">
      <c r="G185" s="36">
        <f>IF(B185="","",IFERROR(INDEX('Purchases'!$G$2:$G$1000,MATCH(B185,'Purchases'!$A$2:$A$1000,0)),""))</f>
        <v/>
      </c>
      <c r="H185" s="37">
        <f>IF(B185="","",IFERROR(INDEX('Purchases'!$B$2:$B$1000,MATCH(B185,'Purchases'!$A$2:$A$1000,0)),""))</f>
        <v/>
      </c>
      <c r="I185" s="35" t="n"/>
      <c r="K185" s="38">
        <f>IF(A185="","",IF(J185&lt;&gt;"","Discarded",IF(COUNTIF('Sales'!$B$2:$B$1000,A185)-COUNTIFS('Sales'!$B$2:$B$1000,A185,'Sales'!$F$2:$F$1000,"Cancelled")-COUNTIFS('Sales'!$B$2:$B$1000,A185,'Sales'!$F$2:$F$1000,"Returned")&gt;0,"Sold",IF(N(I185)&gt;0,"Online","In stock"))))</f>
        <v/>
      </c>
      <c r="L185" s="37">
        <f>IF(K185&lt;&gt;"Sold","",IFERROR(MAXIFS('Sales'!$A$2:$A$1000,'Sales'!$B$2:$B$1000,A185,'Sales'!$F$2:$F$1000,"&lt;&gt;Cancelled",'Sales'!$F$2:$F$1000,"&lt;&gt;Returned"),""))</f>
        <v/>
      </c>
      <c r="M185" s="39">
        <f>IF(OR(A185="",H185=""),"",IF(K185="Sold",IF(L185="","",L185-H185),TODAY()-H185))</f>
        <v/>
      </c>
      <c r="N185" s="38">
        <f>IF(OR(A185="",M185=""),"",IF(AND(K185&lt;&gt;"Sold",K185&lt;&gt;"Discarded",M185&gt;=JoursDormant),"Yes",""))</f>
        <v/>
      </c>
      <c r="O185" s="38">
        <f>IF(B185="","",IFERROR(INDEX('Purchases'!$I$2:$I$1000,MATCH(B185,'Purchases'!$A$2:$A$1000,0)),""))</f>
        <v/>
      </c>
    </row>
    <row r="186">
      <c r="G186" s="36">
        <f>IF(B186="","",IFERROR(INDEX('Purchases'!$G$2:$G$1000,MATCH(B186,'Purchases'!$A$2:$A$1000,0)),""))</f>
        <v/>
      </c>
      <c r="H186" s="37">
        <f>IF(B186="","",IFERROR(INDEX('Purchases'!$B$2:$B$1000,MATCH(B186,'Purchases'!$A$2:$A$1000,0)),""))</f>
        <v/>
      </c>
      <c r="I186" s="35" t="n"/>
      <c r="K186" s="38">
        <f>IF(A186="","",IF(J186&lt;&gt;"","Discarded",IF(COUNTIF('Sales'!$B$2:$B$1000,A186)-COUNTIFS('Sales'!$B$2:$B$1000,A186,'Sales'!$F$2:$F$1000,"Cancelled")-COUNTIFS('Sales'!$B$2:$B$1000,A186,'Sales'!$F$2:$F$1000,"Returned")&gt;0,"Sold",IF(N(I186)&gt;0,"Online","In stock"))))</f>
        <v/>
      </c>
      <c r="L186" s="37">
        <f>IF(K186&lt;&gt;"Sold","",IFERROR(MAXIFS('Sales'!$A$2:$A$1000,'Sales'!$B$2:$B$1000,A186,'Sales'!$F$2:$F$1000,"&lt;&gt;Cancelled",'Sales'!$F$2:$F$1000,"&lt;&gt;Returned"),""))</f>
        <v/>
      </c>
      <c r="M186" s="39">
        <f>IF(OR(A186="",H186=""),"",IF(K186="Sold",IF(L186="","",L186-H186),TODAY()-H186))</f>
        <v/>
      </c>
      <c r="N186" s="38">
        <f>IF(OR(A186="",M186=""),"",IF(AND(K186&lt;&gt;"Sold",K186&lt;&gt;"Discarded",M186&gt;=JoursDormant),"Yes",""))</f>
        <v/>
      </c>
      <c r="O186" s="38">
        <f>IF(B186="","",IFERROR(INDEX('Purchases'!$I$2:$I$1000,MATCH(B186,'Purchases'!$A$2:$A$1000,0)),""))</f>
        <v/>
      </c>
    </row>
    <row r="187">
      <c r="G187" s="36">
        <f>IF(B187="","",IFERROR(INDEX('Purchases'!$G$2:$G$1000,MATCH(B187,'Purchases'!$A$2:$A$1000,0)),""))</f>
        <v/>
      </c>
      <c r="H187" s="37">
        <f>IF(B187="","",IFERROR(INDEX('Purchases'!$B$2:$B$1000,MATCH(B187,'Purchases'!$A$2:$A$1000,0)),""))</f>
        <v/>
      </c>
      <c r="I187" s="35" t="n"/>
      <c r="K187" s="38">
        <f>IF(A187="","",IF(J187&lt;&gt;"","Discarded",IF(COUNTIF('Sales'!$B$2:$B$1000,A187)-COUNTIFS('Sales'!$B$2:$B$1000,A187,'Sales'!$F$2:$F$1000,"Cancelled")-COUNTIFS('Sales'!$B$2:$B$1000,A187,'Sales'!$F$2:$F$1000,"Returned")&gt;0,"Sold",IF(N(I187)&gt;0,"Online","In stock"))))</f>
        <v/>
      </c>
      <c r="L187" s="37">
        <f>IF(K187&lt;&gt;"Sold","",IFERROR(MAXIFS('Sales'!$A$2:$A$1000,'Sales'!$B$2:$B$1000,A187,'Sales'!$F$2:$F$1000,"&lt;&gt;Cancelled",'Sales'!$F$2:$F$1000,"&lt;&gt;Returned"),""))</f>
        <v/>
      </c>
      <c r="M187" s="39">
        <f>IF(OR(A187="",H187=""),"",IF(K187="Sold",IF(L187="","",L187-H187),TODAY()-H187))</f>
        <v/>
      </c>
      <c r="N187" s="38">
        <f>IF(OR(A187="",M187=""),"",IF(AND(K187&lt;&gt;"Sold",K187&lt;&gt;"Discarded",M187&gt;=JoursDormant),"Yes",""))</f>
        <v/>
      </c>
      <c r="O187" s="38">
        <f>IF(B187="","",IFERROR(INDEX('Purchases'!$I$2:$I$1000,MATCH(B187,'Purchases'!$A$2:$A$1000,0)),""))</f>
        <v/>
      </c>
    </row>
    <row r="188">
      <c r="G188" s="36">
        <f>IF(B188="","",IFERROR(INDEX('Purchases'!$G$2:$G$1000,MATCH(B188,'Purchases'!$A$2:$A$1000,0)),""))</f>
        <v/>
      </c>
      <c r="H188" s="37">
        <f>IF(B188="","",IFERROR(INDEX('Purchases'!$B$2:$B$1000,MATCH(B188,'Purchases'!$A$2:$A$1000,0)),""))</f>
        <v/>
      </c>
      <c r="I188" s="35" t="n"/>
      <c r="K188" s="38">
        <f>IF(A188="","",IF(J188&lt;&gt;"","Discarded",IF(COUNTIF('Sales'!$B$2:$B$1000,A188)-COUNTIFS('Sales'!$B$2:$B$1000,A188,'Sales'!$F$2:$F$1000,"Cancelled")-COUNTIFS('Sales'!$B$2:$B$1000,A188,'Sales'!$F$2:$F$1000,"Returned")&gt;0,"Sold",IF(N(I188)&gt;0,"Online","In stock"))))</f>
        <v/>
      </c>
      <c r="L188" s="37">
        <f>IF(K188&lt;&gt;"Sold","",IFERROR(MAXIFS('Sales'!$A$2:$A$1000,'Sales'!$B$2:$B$1000,A188,'Sales'!$F$2:$F$1000,"&lt;&gt;Cancelled",'Sales'!$F$2:$F$1000,"&lt;&gt;Returned"),""))</f>
        <v/>
      </c>
      <c r="M188" s="39">
        <f>IF(OR(A188="",H188=""),"",IF(K188="Sold",IF(L188="","",L188-H188),TODAY()-H188))</f>
        <v/>
      </c>
      <c r="N188" s="38">
        <f>IF(OR(A188="",M188=""),"",IF(AND(K188&lt;&gt;"Sold",K188&lt;&gt;"Discarded",M188&gt;=JoursDormant),"Yes",""))</f>
        <v/>
      </c>
      <c r="O188" s="38">
        <f>IF(B188="","",IFERROR(INDEX('Purchases'!$I$2:$I$1000,MATCH(B188,'Purchases'!$A$2:$A$1000,0)),""))</f>
        <v/>
      </c>
    </row>
    <row r="189">
      <c r="G189" s="36">
        <f>IF(B189="","",IFERROR(INDEX('Purchases'!$G$2:$G$1000,MATCH(B189,'Purchases'!$A$2:$A$1000,0)),""))</f>
        <v/>
      </c>
      <c r="H189" s="37">
        <f>IF(B189="","",IFERROR(INDEX('Purchases'!$B$2:$B$1000,MATCH(B189,'Purchases'!$A$2:$A$1000,0)),""))</f>
        <v/>
      </c>
      <c r="I189" s="35" t="n"/>
      <c r="K189" s="38">
        <f>IF(A189="","",IF(J189&lt;&gt;"","Discarded",IF(COUNTIF('Sales'!$B$2:$B$1000,A189)-COUNTIFS('Sales'!$B$2:$B$1000,A189,'Sales'!$F$2:$F$1000,"Cancelled")-COUNTIFS('Sales'!$B$2:$B$1000,A189,'Sales'!$F$2:$F$1000,"Returned")&gt;0,"Sold",IF(N(I189)&gt;0,"Online","In stock"))))</f>
        <v/>
      </c>
      <c r="L189" s="37">
        <f>IF(K189&lt;&gt;"Sold","",IFERROR(MAXIFS('Sales'!$A$2:$A$1000,'Sales'!$B$2:$B$1000,A189,'Sales'!$F$2:$F$1000,"&lt;&gt;Cancelled",'Sales'!$F$2:$F$1000,"&lt;&gt;Returned"),""))</f>
        <v/>
      </c>
      <c r="M189" s="39">
        <f>IF(OR(A189="",H189=""),"",IF(K189="Sold",IF(L189="","",L189-H189),TODAY()-H189))</f>
        <v/>
      </c>
      <c r="N189" s="38">
        <f>IF(OR(A189="",M189=""),"",IF(AND(K189&lt;&gt;"Sold",K189&lt;&gt;"Discarded",M189&gt;=JoursDormant),"Yes",""))</f>
        <v/>
      </c>
      <c r="O189" s="38">
        <f>IF(B189="","",IFERROR(INDEX('Purchases'!$I$2:$I$1000,MATCH(B189,'Purchases'!$A$2:$A$1000,0)),""))</f>
        <v/>
      </c>
    </row>
    <row r="190">
      <c r="G190" s="36">
        <f>IF(B190="","",IFERROR(INDEX('Purchases'!$G$2:$G$1000,MATCH(B190,'Purchases'!$A$2:$A$1000,0)),""))</f>
        <v/>
      </c>
      <c r="H190" s="37">
        <f>IF(B190="","",IFERROR(INDEX('Purchases'!$B$2:$B$1000,MATCH(B190,'Purchases'!$A$2:$A$1000,0)),""))</f>
        <v/>
      </c>
      <c r="I190" s="35" t="n"/>
      <c r="K190" s="38">
        <f>IF(A190="","",IF(J190&lt;&gt;"","Discarded",IF(COUNTIF('Sales'!$B$2:$B$1000,A190)-COUNTIFS('Sales'!$B$2:$B$1000,A190,'Sales'!$F$2:$F$1000,"Cancelled")-COUNTIFS('Sales'!$B$2:$B$1000,A190,'Sales'!$F$2:$F$1000,"Returned")&gt;0,"Sold",IF(N(I190)&gt;0,"Online","In stock"))))</f>
        <v/>
      </c>
      <c r="L190" s="37">
        <f>IF(K190&lt;&gt;"Sold","",IFERROR(MAXIFS('Sales'!$A$2:$A$1000,'Sales'!$B$2:$B$1000,A190,'Sales'!$F$2:$F$1000,"&lt;&gt;Cancelled",'Sales'!$F$2:$F$1000,"&lt;&gt;Returned"),""))</f>
        <v/>
      </c>
      <c r="M190" s="39">
        <f>IF(OR(A190="",H190=""),"",IF(K190="Sold",IF(L190="","",L190-H190),TODAY()-H190))</f>
        <v/>
      </c>
      <c r="N190" s="38">
        <f>IF(OR(A190="",M190=""),"",IF(AND(K190&lt;&gt;"Sold",K190&lt;&gt;"Discarded",M190&gt;=JoursDormant),"Yes",""))</f>
        <v/>
      </c>
      <c r="O190" s="38">
        <f>IF(B190="","",IFERROR(INDEX('Purchases'!$I$2:$I$1000,MATCH(B190,'Purchases'!$A$2:$A$1000,0)),""))</f>
        <v/>
      </c>
    </row>
    <row r="191">
      <c r="G191" s="36">
        <f>IF(B191="","",IFERROR(INDEX('Purchases'!$G$2:$G$1000,MATCH(B191,'Purchases'!$A$2:$A$1000,0)),""))</f>
        <v/>
      </c>
      <c r="H191" s="37">
        <f>IF(B191="","",IFERROR(INDEX('Purchases'!$B$2:$B$1000,MATCH(B191,'Purchases'!$A$2:$A$1000,0)),""))</f>
        <v/>
      </c>
      <c r="I191" s="35" t="n"/>
      <c r="K191" s="38">
        <f>IF(A191="","",IF(J191&lt;&gt;"","Discarded",IF(COUNTIF('Sales'!$B$2:$B$1000,A191)-COUNTIFS('Sales'!$B$2:$B$1000,A191,'Sales'!$F$2:$F$1000,"Cancelled")-COUNTIFS('Sales'!$B$2:$B$1000,A191,'Sales'!$F$2:$F$1000,"Returned")&gt;0,"Sold",IF(N(I191)&gt;0,"Online","In stock"))))</f>
        <v/>
      </c>
      <c r="L191" s="37">
        <f>IF(K191&lt;&gt;"Sold","",IFERROR(MAXIFS('Sales'!$A$2:$A$1000,'Sales'!$B$2:$B$1000,A191,'Sales'!$F$2:$F$1000,"&lt;&gt;Cancelled",'Sales'!$F$2:$F$1000,"&lt;&gt;Returned"),""))</f>
        <v/>
      </c>
      <c r="M191" s="39">
        <f>IF(OR(A191="",H191=""),"",IF(K191="Sold",IF(L191="","",L191-H191),TODAY()-H191))</f>
        <v/>
      </c>
      <c r="N191" s="38">
        <f>IF(OR(A191="",M191=""),"",IF(AND(K191&lt;&gt;"Sold",K191&lt;&gt;"Discarded",M191&gt;=JoursDormant),"Yes",""))</f>
        <v/>
      </c>
      <c r="O191" s="38">
        <f>IF(B191="","",IFERROR(INDEX('Purchases'!$I$2:$I$1000,MATCH(B191,'Purchases'!$A$2:$A$1000,0)),""))</f>
        <v/>
      </c>
    </row>
    <row r="192">
      <c r="G192" s="36">
        <f>IF(B192="","",IFERROR(INDEX('Purchases'!$G$2:$G$1000,MATCH(B192,'Purchases'!$A$2:$A$1000,0)),""))</f>
        <v/>
      </c>
      <c r="H192" s="37">
        <f>IF(B192="","",IFERROR(INDEX('Purchases'!$B$2:$B$1000,MATCH(B192,'Purchases'!$A$2:$A$1000,0)),""))</f>
        <v/>
      </c>
      <c r="I192" s="35" t="n"/>
      <c r="K192" s="38">
        <f>IF(A192="","",IF(J192&lt;&gt;"","Discarded",IF(COUNTIF('Sales'!$B$2:$B$1000,A192)-COUNTIFS('Sales'!$B$2:$B$1000,A192,'Sales'!$F$2:$F$1000,"Cancelled")-COUNTIFS('Sales'!$B$2:$B$1000,A192,'Sales'!$F$2:$F$1000,"Returned")&gt;0,"Sold",IF(N(I192)&gt;0,"Online","In stock"))))</f>
        <v/>
      </c>
      <c r="L192" s="37">
        <f>IF(K192&lt;&gt;"Sold","",IFERROR(MAXIFS('Sales'!$A$2:$A$1000,'Sales'!$B$2:$B$1000,A192,'Sales'!$F$2:$F$1000,"&lt;&gt;Cancelled",'Sales'!$F$2:$F$1000,"&lt;&gt;Returned"),""))</f>
        <v/>
      </c>
      <c r="M192" s="39">
        <f>IF(OR(A192="",H192=""),"",IF(K192="Sold",IF(L192="","",L192-H192),TODAY()-H192))</f>
        <v/>
      </c>
      <c r="N192" s="38">
        <f>IF(OR(A192="",M192=""),"",IF(AND(K192&lt;&gt;"Sold",K192&lt;&gt;"Discarded",M192&gt;=JoursDormant),"Yes",""))</f>
        <v/>
      </c>
      <c r="O192" s="38">
        <f>IF(B192="","",IFERROR(INDEX('Purchases'!$I$2:$I$1000,MATCH(B192,'Purchases'!$A$2:$A$1000,0)),""))</f>
        <v/>
      </c>
    </row>
    <row r="193">
      <c r="G193" s="36">
        <f>IF(B193="","",IFERROR(INDEX('Purchases'!$G$2:$G$1000,MATCH(B193,'Purchases'!$A$2:$A$1000,0)),""))</f>
        <v/>
      </c>
      <c r="H193" s="37">
        <f>IF(B193="","",IFERROR(INDEX('Purchases'!$B$2:$B$1000,MATCH(B193,'Purchases'!$A$2:$A$1000,0)),""))</f>
        <v/>
      </c>
      <c r="I193" s="35" t="n"/>
      <c r="K193" s="38">
        <f>IF(A193="","",IF(J193&lt;&gt;"","Discarded",IF(COUNTIF('Sales'!$B$2:$B$1000,A193)-COUNTIFS('Sales'!$B$2:$B$1000,A193,'Sales'!$F$2:$F$1000,"Cancelled")-COUNTIFS('Sales'!$B$2:$B$1000,A193,'Sales'!$F$2:$F$1000,"Returned")&gt;0,"Sold",IF(N(I193)&gt;0,"Online","In stock"))))</f>
        <v/>
      </c>
      <c r="L193" s="37">
        <f>IF(K193&lt;&gt;"Sold","",IFERROR(MAXIFS('Sales'!$A$2:$A$1000,'Sales'!$B$2:$B$1000,A193,'Sales'!$F$2:$F$1000,"&lt;&gt;Cancelled",'Sales'!$F$2:$F$1000,"&lt;&gt;Returned"),""))</f>
        <v/>
      </c>
      <c r="M193" s="39">
        <f>IF(OR(A193="",H193=""),"",IF(K193="Sold",IF(L193="","",L193-H193),TODAY()-H193))</f>
        <v/>
      </c>
      <c r="N193" s="38">
        <f>IF(OR(A193="",M193=""),"",IF(AND(K193&lt;&gt;"Sold",K193&lt;&gt;"Discarded",M193&gt;=JoursDormant),"Yes",""))</f>
        <v/>
      </c>
      <c r="O193" s="38">
        <f>IF(B193="","",IFERROR(INDEX('Purchases'!$I$2:$I$1000,MATCH(B193,'Purchases'!$A$2:$A$1000,0)),""))</f>
        <v/>
      </c>
    </row>
    <row r="194">
      <c r="G194" s="36">
        <f>IF(B194="","",IFERROR(INDEX('Purchases'!$G$2:$G$1000,MATCH(B194,'Purchases'!$A$2:$A$1000,0)),""))</f>
        <v/>
      </c>
      <c r="H194" s="37">
        <f>IF(B194="","",IFERROR(INDEX('Purchases'!$B$2:$B$1000,MATCH(B194,'Purchases'!$A$2:$A$1000,0)),""))</f>
        <v/>
      </c>
      <c r="I194" s="35" t="n"/>
      <c r="K194" s="38">
        <f>IF(A194="","",IF(J194&lt;&gt;"","Discarded",IF(COUNTIF('Sales'!$B$2:$B$1000,A194)-COUNTIFS('Sales'!$B$2:$B$1000,A194,'Sales'!$F$2:$F$1000,"Cancelled")-COUNTIFS('Sales'!$B$2:$B$1000,A194,'Sales'!$F$2:$F$1000,"Returned")&gt;0,"Sold",IF(N(I194)&gt;0,"Online","In stock"))))</f>
        <v/>
      </c>
      <c r="L194" s="37">
        <f>IF(K194&lt;&gt;"Sold","",IFERROR(MAXIFS('Sales'!$A$2:$A$1000,'Sales'!$B$2:$B$1000,A194,'Sales'!$F$2:$F$1000,"&lt;&gt;Cancelled",'Sales'!$F$2:$F$1000,"&lt;&gt;Returned"),""))</f>
        <v/>
      </c>
      <c r="M194" s="39">
        <f>IF(OR(A194="",H194=""),"",IF(K194="Sold",IF(L194="","",L194-H194),TODAY()-H194))</f>
        <v/>
      </c>
      <c r="N194" s="38">
        <f>IF(OR(A194="",M194=""),"",IF(AND(K194&lt;&gt;"Sold",K194&lt;&gt;"Discarded",M194&gt;=JoursDormant),"Yes",""))</f>
        <v/>
      </c>
      <c r="O194" s="38">
        <f>IF(B194="","",IFERROR(INDEX('Purchases'!$I$2:$I$1000,MATCH(B194,'Purchases'!$A$2:$A$1000,0)),""))</f>
        <v/>
      </c>
    </row>
    <row r="195">
      <c r="G195" s="36">
        <f>IF(B195="","",IFERROR(INDEX('Purchases'!$G$2:$G$1000,MATCH(B195,'Purchases'!$A$2:$A$1000,0)),""))</f>
        <v/>
      </c>
      <c r="H195" s="37">
        <f>IF(B195="","",IFERROR(INDEX('Purchases'!$B$2:$B$1000,MATCH(B195,'Purchases'!$A$2:$A$1000,0)),""))</f>
        <v/>
      </c>
      <c r="I195" s="35" t="n"/>
      <c r="K195" s="38">
        <f>IF(A195="","",IF(J195&lt;&gt;"","Discarded",IF(COUNTIF('Sales'!$B$2:$B$1000,A195)-COUNTIFS('Sales'!$B$2:$B$1000,A195,'Sales'!$F$2:$F$1000,"Cancelled")-COUNTIFS('Sales'!$B$2:$B$1000,A195,'Sales'!$F$2:$F$1000,"Returned")&gt;0,"Sold",IF(N(I195)&gt;0,"Online","In stock"))))</f>
        <v/>
      </c>
      <c r="L195" s="37">
        <f>IF(K195&lt;&gt;"Sold","",IFERROR(MAXIFS('Sales'!$A$2:$A$1000,'Sales'!$B$2:$B$1000,A195,'Sales'!$F$2:$F$1000,"&lt;&gt;Cancelled",'Sales'!$F$2:$F$1000,"&lt;&gt;Returned"),""))</f>
        <v/>
      </c>
      <c r="M195" s="39">
        <f>IF(OR(A195="",H195=""),"",IF(K195="Sold",IF(L195="","",L195-H195),TODAY()-H195))</f>
        <v/>
      </c>
      <c r="N195" s="38">
        <f>IF(OR(A195="",M195=""),"",IF(AND(K195&lt;&gt;"Sold",K195&lt;&gt;"Discarded",M195&gt;=JoursDormant),"Yes",""))</f>
        <v/>
      </c>
      <c r="O195" s="38">
        <f>IF(B195="","",IFERROR(INDEX('Purchases'!$I$2:$I$1000,MATCH(B195,'Purchases'!$A$2:$A$1000,0)),""))</f>
        <v/>
      </c>
    </row>
    <row r="196">
      <c r="G196" s="36">
        <f>IF(B196="","",IFERROR(INDEX('Purchases'!$G$2:$G$1000,MATCH(B196,'Purchases'!$A$2:$A$1000,0)),""))</f>
        <v/>
      </c>
      <c r="H196" s="37">
        <f>IF(B196="","",IFERROR(INDEX('Purchases'!$B$2:$B$1000,MATCH(B196,'Purchases'!$A$2:$A$1000,0)),""))</f>
        <v/>
      </c>
      <c r="I196" s="35" t="n"/>
      <c r="K196" s="38">
        <f>IF(A196="","",IF(J196&lt;&gt;"","Discarded",IF(COUNTIF('Sales'!$B$2:$B$1000,A196)-COUNTIFS('Sales'!$B$2:$B$1000,A196,'Sales'!$F$2:$F$1000,"Cancelled")-COUNTIFS('Sales'!$B$2:$B$1000,A196,'Sales'!$F$2:$F$1000,"Returned")&gt;0,"Sold",IF(N(I196)&gt;0,"Online","In stock"))))</f>
        <v/>
      </c>
      <c r="L196" s="37">
        <f>IF(K196&lt;&gt;"Sold","",IFERROR(MAXIFS('Sales'!$A$2:$A$1000,'Sales'!$B$2:$B$1000,A196,'Sales'!$F$2:$F$1000,"&lt;&gt;Cancelled",'Sales'!$F$2:$F$1000,"&lt;&gt;Returned"),""))</f>
        <v/>
      </c>
      <c r="M196" s="39">
        <f>IF(OR(A196="",H196=""),"",IF(K196="Sold",IF(L196="","",L196-H196),TODAY()-H196))</f>
        <v/>
      </c>
      <c r="N196" s="38">
        <f>IF(OR(A196="",M196=""),"",IF(AND(K196&lt;&gt;"Sold",K196&lt;&gt;"Discarded",M196&gt;=JoursDormant),"Yes",""))</f>
        <v/>
      </c>
      <c r="O196" s="38">
        <f>IF(B196="","",IFERROR(INDEX('Purchases'!$I$2:$I$1000,MATCH(B196,'Purchases'!$A$2:$A$1000,0)),""))</f>
        <v/>
      </c>
    </row>
    <row r="197">
      <c r="G197" s="36">
        <f>IF(B197="","",IFERROR(INDEX('Purchases'!$G$2:$G$1000,MATCH(B197,'Purchases'!$A$2:$A$1000,0)),""))</f>
        <v/>
      </c>
      <c r="H197" s="37">
        <f>IF(B197="","",IFERROR(INDEX('Purchases'!$B$2:$B$1000,MATCH(B197,'Purchases'!$A$2:$A$1000,0)),""))</f>
        <v/>
      </c>
      <c r="I197" s="35" t="n"/>
      <c r="K197" s="38">
        <f>IF(A197="","",IF(J197&lt;&gt;"","Discarded",IF(COUNTIF('Sales'!$B$2:$B$1000,A197)-COUNTIFS('Sales'!$B$2:$B$1000,A197,'Sales'!$F$2:$F$1000,"Cancelled")-COUNTIFS('Sales'!$B$2:$B$1000,A197,'Sales'!$F$2:$F$1000,"Returned")&gt;0,"Sold",IF(N(I197)&gt;0,"Online","In stock"))))</f>
        <v/>
      </c>
      <c r="L197" s="37">
        <f>IF(K197&lt;&gt;"Sold","",IFERROR(MAXIFS('Sales'!$A$2:$A$1000,'Sales'!$B$2:$B$1000,A197,'Sales'!$F$2:$F$1000,"&lt;&gt;Cancelled",'Sales'!$F$2:$F$1000,"&lt;&gt;Returned"),""))</f>
        <v/>
      </c>
      <c r="M197" s="39">
        <f>IF(OR(A197="",H197=""),"",IF(K197="Sold",IF(L197="","",L197-H197),TODAY()-H197))</f>
        <v/>
      </c>
      <c r="N197" s="38">
        <f>IF(OR(A197="",M197=""),"",IF(AND(K197&lt;&gt;"Sold",K197&lt;&gt;"Discarded",M197&gt;=JoursDormant),"Yes",""))</f>
        <v/>
      </c>
      <c r="O197" s="38">
        <f>IF(B197="","",IFERROR(INDEX('Purchases'!$I$2:$I$1000,MATCH(B197,'Purchases'!$A$2:$A$1000,0)),""))</f>
        <v/>
      </c>
    </row>
    <row r="198">
      <c r="G198" s="36">
        <f>IF(B198="","",IFERROR(INDEX('Purchases'!$G$2:$G$1000,MATCH(B198,'Purchases'!$A$2:$A$1000,0)),""))</f>
        <v/>
      </c>
      <c r="H198" s="37">
        <f>IF(B198="","",IFERROR(INDEX('Purchases'!$B$2:$B$1000,MATCH(B198,'Purchases'!$A$2:$A$1000,0)),""))</f>
        <v/>
      </c>
      <c r="I198" s="35" t="n"/>
      <c r="K198" s="38">
        <f>IF(A198="","",IF(J198&lt;&gt;"","Discarded",IF(COUNTIF('Sales'!$B$2:$B$1000,A198)-COUNTIFS('Sales'!$B$2:$B$1000,A198,'Sales'!$F$2:$F$1000,"Cancelled")-COUNTIFS('Sales'!$B$2:$B$1000,A198,'Sales'!$F$2:$F$1000,"Returned")&gt;0,"Sold",IF(N(I198)&gt;0,"Online","In stock"))))</f>
        <v/>
      </c>
      <c r="L198" s="37">
        <f>IF(K198&lt;&gt;"Sold","",IFERROR(MAXIFS('Sales'!$A$2:$A$1000,'Sales'!$B$2:$B$1000,A198,'Sales'!$F$2:$F$1000,"&lt;&gt;Cancelled",'Sales'!$F$2:$F$1000,"&lt;&gt;Returned"),""))</f>
        <v/>
      </c>
      <c r="M198" s="39">
        <f>IF(OR(A198="",H198=""),"",IF(K198="Sold",IF(L198="","",L198-H198),TODAY()-H198))</f>
        <v/>
      </c>
      <c r="N198" s="38">
        <f>IF(OR(A198="",M198=""),"",IF(AND(K198&lt;&gt;"Sold",K198&lt;&gt;"Discarded",M198&gt;=JoursDormant),"Yes",""))</f>
        <v/>
      </c>
      <c r="O198" s="38">
        <f>IF(B198="","",IFERROR(INDEX('Purchases'!$I$2:$I$1000,MATCH(B198,'Purchases'!$A$2:$A$1000,0)),""))</f>
        <v/>
      </c>
    </row>
    <row r="199">
      <c r="G199" s="36">
        <f>IF(B199="","",IFERROR(INDEX('Purchases'!$G$2:$G$1000,MATCH(B199,'Purchases'!$A$2:$A$1000,0)),""))</f>
        <v/>
      </c>
      <c r="H199" s="37">
        <f>IF(B199="","",IFERROR(INDEX('Purchases'!$B$2:$B$1000,MATCH(B199,'Purchases'!$A$2:$A$1000,0)),""))</f>
        <v/>
      </c>
      <c r="I199" s="35" t="n"/>
      <c r="K199" s="38">
        <f>IF(A199="","",IF(J199&lt;&gt;"","Discarded",IF(COUNTIF('Sales'!$B$2:$B$1000,A199)-COUNTIFS('Sales'!$B$2:$B$1000,A199,'Sales'!$F$2:$F$1000,"Cancelled")-COUNTIFS('Sales'!$B$2:$B$1000,A199,'Sales'!$F$2:$F$1000,"Returned")&gt;0,"Sold",IF(N(I199)&gt;0,"Online","In stock"))))</f>
        <v/>
      </c>
      <c r="L199" s="37">
        <f>IF(K199&lt;&gt;"Sold","",IFERROR(MAXIFS('Sales'!$A$2:$A$1000,'Sales'!$B$2:$B$1000,A199,'Sales'!$F$2:$F$1000,"&lt;&gt;Cancelled",'Sales'!$F$2:$F$1000,"&lt;&gt;Returned"),""))</f>
        <v/>
      </c>
      <c r="M199" s="39">
        <f>IF(OR(A199="",H199=""),"",IF(K199="Sold",IF(L199="","",L199-H199),TODAY()-H199))</f>
        <v/>
      </c>
      <c r="N199" s="38">
        <f>IF(OR(A199="",M199=""),"",IF(AND(K199&lt;&gt;"Sold",K199&lt;&gt;"Discarded",M199&gt;=JoursDormant),"Yes",""))</f>
        <v/>
      </c>
      <c r="O199" s="38">
        <f>IF(B199="","",IFERROR(INDEX('Purchases'!$I$2:$I$1000,MATCH(B199,'Purchases'!$A$2:$A$1000,0)),""))</f>
        <v/>
      </c>
    </row>
    <row r="200">
      <c r="G200" s="36">
        <f>IF(B200="","",IFERROR(INDEX('Purchases'!$G$2:$G$1000,MATCH(B200,'Purchases'!$A$2:$A$1000,0)),""))</f>
        <v/>
      </c>
      <c r="H200" s="37">
        <f>IF(B200="","",IFERROR(INDEX('Purchases'!$B$2:$B$1000,MATCH(B200,'Purchases'!$A$2:$A$1000,0)),""))</f>
        <v/>
      </c>
      <c r="I200" s="35" t="n"/>
      <c r="K200" s="38">
        <f>IF(A200="","",IF(J200&lt;&gt;"","Discarded",IF(COUNTIF('Sales'!$B$2:$B$1000,A200)-COUNTIFS('Sales'!$B$2:$B$1000,A200,'Sales'!$F$2:$F$1000,"Cancelled")-COUNTIFS('Sales'!$B$2:$B$1000,A200,'Sales'!$F$2:$F$1000,"Returned")&gt;0,"Sold",IF(N(I200)&gt;0,"Online","In stock"))))</f>
        <v/>
      </c>
      <c r="L200" s="37">
        <f>IF(K200&lt;&gt;"Sold","",IFERROR(MAXIFS('Sales'!$A$2:$A$1000,'Sales'!$B$2:$B$1000,A200,'Sales'!$F$2:$F$1000,"&lt;&gt;Cancelled",'Sales'!$F$2:$F$1000,"&lt;&gt;Returned"),""))</f>
        <v/>
      </c>
      <c r="M200" s="39">
        <f>IF(OR(A200="",H200=""),"",IF(K200="Sold",IF(L200="","",L200-H200),TODAY()-H200))</f>
        <v/>
      </c>
      <c r="N200" s="38">
        <f>IF(OR(A200="",M200=""),"",IF(AND(K200&lt;&gt;"Sold",K200&lt;&gt;"Discarded",M200&gt;=JoursDormant),"Yes",""))</f>
        <v/>
      </c>
      <c r="O200" s="38">
        <f>IF(B200="","",IFERROR(INDEX('Purchases'!$I$2:$I$1000,MATCH(B200,'Purchases'!$A$2:$A$1000,0)),""))</f>
        <v/>
      </c>
    </row>
    <row r="201">
      <c r="G201" s="36">
        <f>IF(B201="","",IFERROR(INDEX('Purchases'!$G$2:$G$1000,MATCH(B201,'Purchases'!$A$2:$A$1000,0)),""))</f>
        <v/>
      </c>
      <c r="H201" s="37">
        <f>IF(B201="","",IFERROR(INDEX('Purchases'!$B$2:$B$1000,MATCH(B201,'Purchases'!$A$2:$A$1000,0)),""))</f>
        <v/>
      </c>
      <c r="I201" s="35" t="n"/>
      <c r="K201" s="38">
        <f>IF(A201="","",IF(J201&lt;&gt;"","Discarded",IF(COUNTIF('Sales'!$B$2:$B$1000,A201)-COUNTIFS('Sales'!$B$2:$B$1000,A201,'Sales'!$F$2:$F$1000,"Cancelled")-COUNTIFS('Sales'!$B$2:$B$1000,A201,'Sales'!$F$2:$F$1000,"Returned")&gt;0,"Sold",IF(N(I201)&gt;0,"Online","In stock"))))</f>
        <v/>
      </c>
      <c r="L201" s="37">
        <f>IF(K201&lt;&gt;"Sold","",IFERROR(MAXIFS('Sales'!$A$2:$A$1000,'Sales'!$B$2:$B$1000,A201,'Sales'!$F$2:$F$1000,"&lt;&gt;Cancelled",'Sales'!$F$2:$F$1000,"&lt;&gt;Returned"),""))</f>
        <v/>
      </c>
      <c r="M201" s="39">
        <f>IF(OR(A201="",H201=""),"",IF(K201="Sold",IF(L201="","",L201-H201),TODAY()-H201))</f>
        <v/>
      </c>
      <c r="N201" s="38">
        <f>IF(OR(A201="",M201=""),"",IF(AND(K201&lt;&gt;"Sold",K201&lt;&gt;"Discarded",M201&gt;=JoursDormant),"Yes",""))</f>
        <v/>
      </c>
      <c r="O201" s="38">
        <f>IF(B201="","",IFERROR(INDEX('Purchases'!$I$2:$I$1000,MATCH(B201,'Purchases'!$A$2:$A$1000,0)),""))</f>
        <v/>
      </c>
    </row>
    <row r="202">
      <c r="G202" s="36">
        <f>IF(B202="","",IFERROR(INDEX('Purchases'!$G$2:$G$1000,MATCH(B202,'Purchases'!$A$2:$A$1000,0)),""))</f>
        <v/>
      </c>
      <c r="H202" s="37">
        <f>IF(B202="","",IFERROR(INDEX('Purchases'!$B$2:$B$1000,MATCH(B202,'Purchases'!$A$2:$A$1000,0)),""))</f>
        <v/>
      </c>
      <c r="I202" s="35" t="n"/>
      <c r="K202" s="38">
        <f>IF(A202="","",IF(J202&lt;&gt;"","Discarded",IF(COUNTIF('Sales'!$B$2:$B$1000,A202)-COUNTIFS('Sales'!$B$2:$B$1000,A202,'Sales'!$F$2:$F$1000,"Cancelled")-COUNTIFS('Sales'!$B$2:$B$1000,A202,'Sales'!$F$2:$F$1000,"Returned")&gt;0,"Sold",IF(N(I202)&gt;0,"Online","In stock"))))</f>
        <v/>
      </c>
      <c r="L202" s="37">
        <f>IF(K202&lt;&gt;"Sold","",IFERROR(MAXIFS('Sales'!$A$2:$A$1000,'Sales'!$B$2:$B$1000,A202,'Sales'!$F$2:$F$1000,"&lt;&gt;Cancelled",'Sales'!$F$2:$F$1000,"&lt;&gt;Returned"),""))</f>
        <v/>
      </c>
      <c r="M202" s="39">
        <f>IF(OR(A202="",H202=""),"",IF(K202="Sold",IF(L202="","",L202-H202),TODAY()-H202))</f>
        <v/>
      </c>
      <c r="N202" s="38">
        <f>IF(OR(A202="",M202=""),"",IF(AND(K202&lt;&gt;"Sold",K202&lt;&gt;"Discarded",M202&gt;=JoursDormant),"Yes",""))</f>
        <v/>
      </c>
      <c r="O202" s="38">
        <f>IF(B202="","",IFERROR(INDEX('Purchases'!$I$2:$I$1000,MATCH(B202,'Purchases'!$A$2:$A$1000,0)),""))</f>
        <v/>
      </c>
    </row>
    <row r="203">
      <c r="G203" s="36">
        <f>IF(B203="","",IFERROR(INDEX('Purchases'!$G$2:$G$1000,MATCH(B203,'Purchases'!$A$2:$A$1000,0)),""))</f>
        <v/>
      </c>
      <c r="H203" s="37">
        <f>IF(B203="","",IFERROR(INDEX('Purchases'!$B$2:$B$1000,MATCH(B203,'Purchases'!$A$2:$A$1000,0)),""))</f>
        <v/>
      </c>
      <c r="I203" s="35" t="n"/>
      <c r="K203" s="38">
        <f>IF(A203="","",IF(J203&lt;&gt;"","Discarded",IF(COUNTIF('Sales'!$B$2:$B$1000,A203)-COUNTIFS('Sales'!$B$2:$B$1000,A203,'Sales'!$F$2:$F$1000,"Cancelled")-COUNTIFS('Sales'!$B$2:$B$1000,A203,'Sales'!$F$2:$F$1000,"Returned")&gt;0,"Sold",IF(N(I203)&gt;0,"Online","In stock"))))</f>
        <v/>
      </c>
      <c r="L203" s="37">
        <f>IF(K203&lt;&gt;"Sold","",IFERROR(MAXIFS('Sales'!$A$2:$A$1000,'Sales'!$B$2:$B$1000,A203,'Sales'!$F$2:$F$1000,"&lt;&gt;Cancelled",'Sales'!$F$2:$F$1000,"&lt;&gt;Returned"),""))</f>
        <v/>
      </c>
      <c r="M203" s="39">
        <f>IF(OR(A203="",H203=""),"",IF(K203="Sold",IF(L203="","",L203-H203),TODAY()-H203))</f>
        <v/>
      </c>
      <c r="N203" s="38">
        <f>IF(OR(A203="",M203=""),"",IF(AND(K203&lt;&gt;"Sold",K203&lt;&gt;"Discarded",M203&gt;=JoursDormant),"Yes",""))</f>
        <v/>
      </c>
      <c r="O203" s="38">
        <f>IF(B203="","",IFERROR(INDEX('Purchases'!$I$2:$I$1000,MATCH(B203,'Purchases'!$A$2:$A$1000,0)),""))</f>
        <v/>
      </c>
    </row>
    <row r="204">
      <c r="G204" s="36">
        <f>IF(B204="","",IFERROR(INDEX('Purchases'!$G$2:$G$1000,MATCH(B204,'Purchases'!$A$2:$A$1000,0)),""))</f>
        <v/>
      </c>
      <c r="H204" s="37">
        <f>IF(B204="","",IFERROR(INDEX('Purchases'!$B$2:$B$1000,MATCH(B204,'Purchases'!$A$2:$A$1000,0)),""))</f>
        <v/>
      </c>
      <c r="I204" s="35" t="n"/>
      <c r="K204" s="38">
        <f>IF(A204="","",IF(J204&lt;&gt;"","Discarded",IF(COUNTIF('Sales'!$B$2:$B$1000,A204)-COUNTIFS('Sales'!$B$2:$B$1000,A204,'Sales'!$F$2:$F$1000,"Cancelled")-COUNTIFS('Sales'!$B$2:$B$1000,A204,'Sales'!$F$2:$F$1000,"Returned")&gt;0,"Sold",IF(N(I204)&gt;0,"Online","In stock"))))</f>
        <v/>
      </c>
      <c r="L204" s="37">
        <f>IF(K204&lt;&gt;"Sold","",IFERROR(MAXIFS('Sales'!$A$2:$A$1000,'Sales'!$B$2:$B$1000,A204,'Sales'!$F$2:$F$1000,"&lt;&gt;Cancelled",'Sales'!$F$2:$F$1000,"&lt;&gt;Returned"),""))</f>
        <v/>
      </c>
      <c r="M204" s="39">
        <f>IF(OR(A204="",H204=""),"",IF(K204="Sold",IF(L204="","",L204-H204),TODAY()-H204))</f>
        <v/>
      </c>
      <c r="N204" s="38">
        <f>IF(OR(A204="",M204=""),"",IF(AND(K204&lt;&gt;"Sold",K204&lt;&gt;"Discarded",M204&gt;=JoursDormant),"Yes",""))</f>
        <v/>
      </c>
      <c r="O204" s="38">
        <f>IF(B204="","",IFERROR(INDEX('Purchases'!$I$2:$I$1000,MATCH(B204,'Purchases'!$A$2:$A$1000,0)),""))</f>
        <v/>
      </c>
    </row>
    <row r="205">
      <c r="G205" s="36">
        <f>IF(B205="","",IFERROR(INDEX('Purchases'!$G$2:$G$1000,MATCH(B205,'Purchases'!$A$2:$A$1000,0)),""))</f>
        <v/>
      </c>
      <c r="H205" s="37">
        <f>IF(B205="","",IFERROR(INDEX('Purchases'!$B$2:$B$1000,MATCH(B205,'Purchases'!$A$2:$A$1000,0)),""))</f>
        <v/>
      </c>
      <c r="I205" s="35" t="n"/>
      <c r="K205" s="38">
        <f>IF(A205="","",IF(J205&lt;&gt;"","Discarded",IF(COUNTIF('Sales'!$B$2:$B$1000,A205)-COUNTIFS('Sales'!$B$2:$B$1000,A205,'Sales'!$F$2:$F$1000,"Cancelled")-COUNTIFS('Sales'!$B$2:$B$1000,A205,'Sales'!$F$2:$F$1000,"Returned")&gt;0,"Sold",IF(N(I205)&gt;0,"Online","In stock"))))</f>
        <v/>
      </c>
      <c r="L205" s="37">
        <f>IF(K205&lt;&gt;"Sold","",IFERROR(MAXIFS('Sales'!$A$2:$A$1000,'Sales'!$B$2:$B$1000,A205,'Sales'!$F$2:$F$1000,"&lt;&gt;Cancelled",'Sales'!$F$2:$F$1000,"&lt;&gt;Returned"),""))</f>
        <v/>
      </c>
      <c r="M205" s="39">
        <f>IF(OR(A205="",H205=""),"",IF(K205="Sold",IF(L205="","",L205-H205),TODAY()-H205))</f>
        <v/>
      </c>
      <c r="N205" s="38">
        <f>IF(OR(A205="",M205=""),"",IF(AND(K205&lt;&gt;"Sold",K205&lt;&gt;"Discarded",M205&gt;=JoursDormant),"Yes",""))</f>
        <v/>
      </c>
      <c r="O205" s="38">
        <f>IF(B205="","",IFERROR(INDEX('Purchases'!$I$2:$I$1000,MATCH(B205,'Purchases'!$A$2:$A$1000,0)),""))</f>
        <v/>
      </c>
    </row>
    <row r="206">
      <c r="G206" s="36">
        <f>IF(B206="","",IFERROR(INDEX('Purchases'!$G$2:$G$1000,MATCH(B206,'Purchases'!$A$2:$A$1000,0)),""))</f>
        <v/>
      </c>
      <c r="H206" s="37">
        <f>IF(B206="","",IFERROR(INDEX('Purchases'!$B$2:$B$1000,MATCH(B206,'Purchases'!$A$2:$A$1000,0)),""))</f>
        <v/>
      </c>
      <c r="I206" s="35" t="n"/>
      <c r="K206" s="38">
        <f>IF(A206="","",IF(J206&lt;&gt;"","Discarded",IF(COUNTIF('Sales'!$B$2:$B$1000,A206)-COUNTIFS('Sales'!$B$2:$B$1000,A206,'Sales'!$F$2:$F$1000,"Cancelled")-COUNTIFS('Sales'!$B$2:$B$1000,A206,'Sales'!$F$2:$F$1000,"Returned")&gt;0,"Sold",IF(N(I206)&gt;0,"Online","In stock"))))</f>
        <v/>
      </c>
      <c r="L206" s="37">
        <f>IF(K206&lt;&gt;"Sold","",IFERROR(MAXIFS('Sales'!$A$2:$A$1000,'Sales'!$B$2:$B$1000,A206,'Sales'!$F$2:$F$1000,"&lt;&gt;Cancelled",'Sales'!$F$2:$F$1000,"&lt;&gt;Returned"),""))</f>
        <v/>
      </c>
      <c r="M206" s="39">
        <f>IF(OR(A206="",H206=""),"",IF(K206="Sold",IF(L206="","",L206-H206),TODAY()-H206))</f>
        <v/>
      </c>
      <c r="N206" s="38">
        <f>IF(OR(A206="",M206=""),"",IF(AND(K206&lt;&gt;"Sold",K206&lt;&gt;"Discarded",M206&gt;=JoursDormant),"Yes",""))</f>
        <v/>
      </c>
      <c r="O206" s="38">
        <f>IF(B206="","",IFERROR(INDEX('Purchases'!$I$2:$I$1000,MATCH(B206,'Purchases'!$A$2:$A$1000,0)),""))</f>
        <v/>
      </c>
    </row>
    <row r="207">
      <c r="G207" s="36">
        <f>IF(B207="","",IFERROR(INDEX('Purchases'!$G$2:$G$1000,MATCH(B207,'Purchases'!$A$2:$A$1000,0)),""))</f>
        <v/>
      </c>
      <c r="H207" s="37">
        <f>IF(B207="","",IFERROR(INDEX('Purchases'!$B$2:$B$1000,MATCH(B207,'Purchases'!$A$2:$A$1000,0)),""))</f>
        <v/>
      </c>
      <c r="I207" s="35" t="n"/>
      <c r="K207" s="38">
        <f>IF(A207="","",IF(J207&lt;&gt;"","Discarded",IF(COUNTIF('Sales'!$B$2:$B$1000,A207)-COUNTIFS('Sales'!$B$2:$B$1000,A207,'Sales'!$F$2:$F$1000,"Cancelled")-COUNTIFS('Sales'!$B$2:$B$1000,A207,'Sales'!$F$2:$F$1000,"Returned")&gt;0,"Sold",IF(N(I207)&gt;0,"Online","In stock"))))</f>
        <v/>
      </c>
      <c r="L207" s="37">
        <f>IF(K207&lt;&gt;"Sold","",IFERROR(MAXIFS('Sales'!$A$2:$A$1000,'Sales'!$B$2:$B$1000,A207,'Sales'!$F$2:$F$1000,"&lt;&gt;Cancelled",'Sales'!$F$2:$F$1000,"&lt;&gt;Returned"),""))</f>
        <v/>
      </c>
      <c r="M207" s="39">
        <f>IF(OR(A207="",H207=""),"",IF(K207="Sold",IF(L207="","",L207-H207),TODAY()-H207))</f>
        <v/>
      </c>
      <c r="N207" s="38">
        <f>IF(OR(A207="",M207=""),"",IF(AND(K207&lt;&gt;"Sold",K207&lt;&gt;"Discarded",M207&gt;=JoursDormant),"Yes",""))</f>
        <v/>
      </c>
      <c r="O207" s="38">
        <f>IF(B207="","",IFERROR(INDEX('Purchases'!$I$2:$I$1000,MATCH(B207,'Purchases'!$A$2:$A$1000,0)),""))</f>
        <v/>
      </c>
    </row>
    <row r="208">
      <c r="G208" s="36">
        <f>IF(B208="","",IFERROR(INDEX('Purchases'!$G$2:$G$1000,MATCH(B208,'Purchases'!$A$2:$A$1000,0)),""))</f>
        <v/>
      </c>
      <c r="H208" s="37">
        <f>IF(B208="","",IFERROR(INDEX('Purchases'!$B$2:$B$1000,MATCH(B208,'Purchases'!$A$2:$A$1000,0)),""))</f>
        <v/>
      </c>
      <c r="I208" s="35" t="n"/>
      <c r="K208" s="38">
        <f>IF(A208="","",IF(J208&lt;&gt;"","Discarded",IF(COUNTIF('Sales'!$B$2:$B$1000,A208)-COUNTIFS('Sales'!$B$2:$B$1000,A208,'Sales'!$F$2:$F$1000,"Cancelled")-COUNTIFS('Sales'!$B$2:$B$1000,A208,'Sales'!$F$2:$F$1000,"Returned")&gt;0,"Sold",IF(N(I208)&gt;0,"Online","In stock"))))</f>
        <v/>
      </c>
      <c r="L208" s="37">
        <f>IF(K208&lt;&gt;"Sold","",IFERROR(MAXIFS('Sales'!$A$2:$A$1000,'Sales'!$B$2:$B$1000,A208,'Sales'!$F$2:$F$1000,"&lt;&gt;Cancelled",'Sales'!$F$2:$F$1000,"&lt;&gt;Returned"),""))</f>
        <v/>
      </c>
      <c r="M208" s="39">
        <f>IF(OR(A208="",H208=""),"",IF(K208="Sold",IF(L208="","",L208-H208),TODAY()-H208))</f>
        <v/>
      </c>
      <c r="N208" s="38">
        <f>IF(OR(A208="",M208=""),"",IF(AND(K208&lt;&gt;"Sold",K208&lt;&gt;"Discarded",M208&gt;=JoursDormant),"Yes",""))</f>
        <v/>
      </c>
      <c r="O208" s="38">
        <f>IF(B208="","",IFERROR(INDEX('Purchases'!$I$2:$I$1000,MATCH(B208,'Purchases'!$A$2:$A$1000,0)),""))</f>
        <v/>
      </c>
    </row>
    <row r="209">
      <c r="G209" s="36">
        <f>IF(B209="","",IFERROR(INDEX('Purchases'!$G$2:$G$1000,MATCH(B209,'Purchases'!$A$2:$A$1000,0)),""))</f>
        <v/>
      </c>
      <c r="H209" s="37">
        <f>IF(B209="","",IFERROR(INDEX('Purchases'!$B$2:$B$1000,MATCH(B209,'Purchases'!$A$2:$A$1000,0)),""))</f>
        <v/>
      </c>
      <c r="I209" s="35" t="n"/>
      <c r="K209" s="38">
        <f>IF(A209="","",IF(J209&lt;&gt;"","Discarded",IF(COUNTIF('Sales'!$B$2:$B$1000,A209)-COUNTIFS('Sales'!$B$2:$B$1000,A209,'Sales'!$F$2:$F$1000,"Cancelled")-COUNTIFS('Sales'!$B$2:$B$1000,A209,'Sales'!$F$2:$F$1000,"Returned")&gt;0,"Sold",IF(N(I209)&gt;0,"Online","In stock"))))</f>
        <v/>
      </c>
      <c r="L209" s="37">
        <f>IF(K209&lt;&gt;"Sold","",IFERROR(MAXIFS('Sales'!$A$2:$A$1000,'Sales'!$B$2:$B$1000,A209,'Sales'!$F$2:$F$1000,"&lt;&gt;Cancelled",'Sales'!$F$2:$F$1000,"&lt;&gt;Returned"),""))</f>
        <v/>
      </c>
      <c r="M209" s="39">
        <f>IF(OR(A209="",H209=""),"",IF(K209="Sold",IF(L209="","",L209-H209),TODAY()-H209))</f>
        <v/>
      </c>
      <c r="N209" s="38">
        <f>IF(OR(A209="",M209=""),"",IF(AND(K209&lt;&gt;"Sold",K209&lt;&gt;"Discarded",M209&gt;=JoursDormant),"Yes",""))</f>
        <v/>
      </c>
      <c r="O209" s="38">
        <f>IF(B209="","",IFERROR(INDEX('Purchases'!$I$2:$I$1000,MATCH(B209,'Purchases'!$A$2:$A$1000,0)),""))</f>
        <v/>
      </c>
    </row>
    <row r="210">
      <c r="G210" s="36">
        <f>IF(B210="","",IFERROR(INDEX('Purchases'!$G$2:$G$1000,MATCH(B210,'Purchases'!$A$2:$A$1000,0)),""))</f>
        <v/>
      </c>
      <c r="H210" s="37">
        <f>IF(B210="","",IFERROR(INDEX('Purchases'!$B$2:$B$1000,MATCH(B210,'Purchases'!$A$2:$A$1000,0)),""))</f>
        <v/>
      </c>
      <c r="I210" s="35" t="n"/>
      <c r="K210" s="38">
        <f>IF(A210="","",IF(J210&lt;&gt;"","Discarded",IF(COUNTIF('Sales'!$B$2:$B$1000,A210)-COUNTIFS('Sales'!$B$2:$B$1000,A210,'Sales'!$F$2:$F$1000,"Cancelled")-COUNTIFS('Sales'!$B$2:$B$1000,A210,'Sales'!$F$2:$F$1000,"Returned")&gt;0,"Sold",IF(N(I210)&gt;0,"Online","In stock"))))</f>
        <v/>
      </c>
      <c r="L210" s="37">
        <f>IF(K210&lt;&gt;"Sold","",IFERROR(MAXIFS('Sales'!$A$2:$A$1000,'Sales'!$B$2:$B$1000,A210,'Sales'!$F$2:$F$1000,"&lt;&gt;Cancelled",'Sales'!$F$2:$F$1000,"&lt;&gt;Returned"),""))</f>
        <v/>
      </c>
      <c r="M210" s="39">
        <f>IF(OR(A210="",H210=""),"",IF(K210="Sold",IF(L210="","",L210-H210),TODAY()-H210))</f>
        <v/>
      </c>
      <c r="N210" s="38">
        <f>IF(OR(A210="",M210=""),"",IF(AND(K210&lt;&gt;"Sold",K210&lt;&gt;"Discarded",M210&gt;=JoursDormant),"Yes",""))</f>
        <v/>
      </c>
      <c r="O210" s="38">
        <f>IF(B210="","",IFERROR(INDEX('Purchases'!$I$2:$I$1000,MATCH(B210,'Purchases'!$A$2:$A$1000,0)),""))</f>
        <v/>
      </c>
    </row>
    <row r="211">
      <c r="G211" s="36">
        <f>IF(B211="","",IFERROR(INDEX('Purchases'!$G$2:$G$1000,MATCH(B211,'Purchases'!$A$2:$A$1000,0)),""))</f>
        <v/>
      </c>
      <c r="H211" s="37">
        <f>IF(B211="","",IFERROR(INDEX('Purchases'!$B$2:$B$1000,MATCH(B211,'Purchases'!$A$2:$A$1000,0)),""))</f>
        <v/>
      </c>
      <c r="I211" s="35" t="n"/>
      <c r="K211" s="38">
        <f>IF(A211="","",IF(J211&lt;&gt;"","Discarded",IF(COUNTIF('Sales'!$B$2:$B$1000,A211)-COUNTIFS('Sales'!$B$2:$B$1000,A211,'Sales'!$F$2:$F$1000,"Cancelled")-COUNTIFS('Sales'!$B$2:$B$1000,A211,'Sales'!$F$2:$F$1000,"Returned")&gt;0,"Sold",IF(N(I211)&gt;0,"Online","In stock"))))</f>
        <v/>
      </c>
      <c r="L211" s="37">
        <f>IF(K211&lt;&gt;"Sold","",IFERROR(MAXIFS('Sales'!$A$2:$A$1000,'Sales'!$B$2:$B$1000,A211,'Sales'!$F$2:$F$1000,"&lt;&gt;Cancelled",'Sales'!$F$2:$F$1000,"&lt;&gt;Returned"),""))</f>
        <v/>
      </c>
      <c r="M211" s="39">
        <f>IF(OR(A211="",H211=""),"",IF(K211="Sold",IF(L211="","",L211-H211),TODAY()-H211))</f>
        <v/>
      </c>
      <c r="N211" s="38">
        <f>IF(OR(A211="",M211=""),"",IF(AND(K211&lt;&gt;"Sold",K211&lt;&gt;"Discarded",M211&gt;=JoursDormant),"Yes",""))</f>
        <v/>
      </c>
      <c r="O211" s="38">
        <f>IF(B211="","",IFERROR(INDEX('Purchases'!$I$2:$I$1000,MATCH(B211,'Purchases'!$A$2:$A$1000,0)),""))</f>
        <v/>
      </c>
    </row>
    <row r="212">
      <c r="G212" s="36">
        <f>IF(B212="","",IFERROR(INDEX('Purchases'!$G$2:$G$1000,MATCH(B212,'Purchases'!$A$2:$A$1000,0)),""))</f>
        <v/>
      </c>
      <c r="H212" s="37">
        <f>IF(B212="","",IFERROR(INDEX('Purchases'!$B$2:$B$1000,MATCH(B212,'Purchases'!$A$2:$A$1000,0)),""))</f>
        <v/>
      </c>
      <c r="I212" s="35" t="n"/>
      <c r="K212" s="38">
        <f>IF(A212="","",IF(J212&lt;&gt;"","Discarded",IF(COUNTIF('Sales'!$B$2:$B$1000,A212)-COUNTIFS('Sales'!$B$2:$B$1000,A212,'Sales'!$F$2:$F$1000,"Cancelled")-COUNTIFS('Sales'!$B$2:$B$1000,A212,'Sales'!$F$2:$F$1000,"Returned")&gt;0,"Sold",IF(N(I212)&gt;0,"Online","In stock"))))</f>
        <v/>
      </c>
      <c r="L212" s="37">
        <f>IF(K212&lt;&gt;"Sold","",IFERROR(MAXIFS('Sales'!$A$2:$A$1000,'Sales'!$B$2:$B$1000,A212,'Sales'!$F$2:$F$1000,"&lt;&gt;Cancelled",'Sales'!$F$2:$F$1000,"&lt;&gt;Returned"),""))</f>
        <v/>
      </c>
      <c r="M212" s="39">
        <f>IF(OR(A212="",H212=""),"",IF(K212="Sold",IF(L212="","",L212-H212),TODAY()-H212))</f>
        <v/>
      </c>
      <c r="N212" s="38">
        <f>IF(OR(A212="",M212=""),"",IF(AND(K212&lt;&gt;"Sold",K212&lt;&gt;"Discarded",M212&gt;=JoursDormant),"Yes",""))</f>
        <v/>
      </c>
      <c r="O212" s="38">
        <f>IF(B212="","",IFERROR(INDEX('Purchases'!$I$2:$I$1000,MATCH(B212,'Purchases'!$A$2:$A$1000,0)),""))</f>
        <v/>
      </c>
    </row>
    <row r="213">
      <c r="G213" s="36">
        <f>IF(B213="","",IFERROR(INDEX('Purchases'!$G$2:$G$1000,MATCH(B213,'Purchases'!$A$2:$A$1000,0)),""))</f>
        <v/>
      </c>
      <c r="H213" s="37">
        <f>IF(B213="","",IFERROR(INDEX('Purchases'!$B$2:$B$1000,MATCH(B213,'Purchases'!$A$2:$A$1000,0)),""))</f>
        <v/>
      </c>
      <c r="I213" s="35" t="n"/>
      <c r="K213" s="38">
        <f>IF(A213="","",IF(J213&lt;&gt;"","Discarded",IF(COUNTIF('Sales'!$B$2:$B$1000,A213)-COUNTIFS('Sales'!$B$2:$B$1000,A213,'Sales'!$F$2:$F$1000,"Cancelled")-COUNTIFS('Sales'!$B$2:$B$1000,A213,'Sales'!$F$2:$F$1000,"Returned")&gt;0,"Sold",IF(N(I213)&gt;0,"Online","In stock"))))</f>
        <v/>
      </c>
      <c r="L213" s="37">
        <f>IF(K213&lt;&gt;"Sold","",IFERROR(MAXIFS('Sales'!$A$2:$A$1000,'Sales'!$B$2:$B$1000,A213,'Sales'!$F$2:$F$1000,"&lt;&gt;Cancelled",'Sales'!$F$2:$F$1000,"&lt;&gt;Returned"),""))</f>
        <v/>
      </c>
      <c r="M213" s="39">
        <f>IF(OR(A213="",H213=""),"",IF(K213="Sold",IF(L213="","",L213-H213),TODAY()-H213))</f>
        <v/>
      </c>
      <c r="N213" s="38">
        <f>IF(OR(A213="",M213=""),"",IF(AND(K213&lt;&gt;"Sold",K213&lt;&gt;"Discarded",M213&gt;=JoursDormant),"Yes",""))</f>
        <v/>
      </c>
      <c r="O213" s="38">
        <f>IF(B213="","",IFERROR(INDEX('Purchases'!$I$2:$I$1000,MATCH(B213,'Purchases'!$A$2:$A$1000,0)),""))</f>
        <v/>
      </c>
    </row>
    <row r="214">
      <c r="G214" s="36">
        <f>IF(B214="","",IFERROR(INDEX('Purchases'!$G$2:$G$1000,MATCH(B214,'Purchases'!$A$2:$A$1000,0)),""))</f>
        <v/>
      </c>
      <c r="H214" s="37">
        <f>IF(B214="","",IFERROR(INDEX('Purchases'!$B$2:$B$1000,MATCH(B214,'Purchases'!$A$2:$A$1000,0)),""))</f>
        <v/>
      </c>
      <c r="I214" s="35" t="n"/>
      <c r="K214" s="38">
        <f>IF(A214="","",IF(J214&lt;&gt;"","Discarded",IF(COUNTIF('Sales'!$B$2:$B$1000,A214)-COUNTIFS('Sales'!$B$2:$B$1000,A214,'Sales'!$F$2:$F$1000,"Cancelled")-COUNTIFS('Sales'!$B$2:$B$1000,A214,'Sales'!$F$2:$F$1000,"Returned")&gt;0,"Sold",IF(N(I214)&gt;0,"Online","In stock"))))</f>
        <v/>
      </c>
      <c r="L214" s="37">
        <f>IF(K214&lt;&gt;"Sold","",IFERROR(MAXIFS('Sales'!$A$2:$A$1000,'Sales'!$B$2:$B$1000,A214,'Sales'!$F$2:$F$1000,"&lt;&gt;Cancelled",'Sales'!$F$2:$F$1000,"&lt;&gt;Returned"),""))</f>
        <v/>
      </c>
      <c r="M214" s="39">
        <f>IF(OR(A214="",H214=""),"",IF(K214="Sold",IF(L214="","",L214-H214),TODAY()-H214))</f>
        <v/>
      </c>
      <c r="N214" s="38">
        <f>IF(OR(A214="",M214=""),"",IF(AND(K214&lt;&gt;"Sold",K214&lt;&gt;"Discarded",M214&gt;=JoursDormant),"Yes",""))</f>
        <v/>
      </c>
      <c r="O214" s="38">
        <f>IF(B214="","",IFERROR(INDEX('Purchases'!$I$2:$I$1000,MATCH(B214,'Purchases'!$A$2:$A$1000,0)),""))</f>
        <v/>
      </c>
    </row>
    <row r="215">
      <c r="G215" s="36">
        <f>IF(B215="","",IFERROR(INDEX('Purchases'!$G$2:$G$1000,MATCH(B215,'Purchases'!$A$2:$A$1000,0)),""))</f>
        <v/>
      </c>
      <c r="H215" s="37">
        <f>IF(B215="","",IFERROR(INDEX('Purchases'!$B$2:$B$1000,MATCH(B215,'Purchases'!$A$2:$A$1000,0)),""))</f>
        <v/>
      </c>
      <c r="I215" s="35" t="n"/>
      <c r="K215" s="38">
        <f>IF(A215="","",IF(J215&lt;&gt;"","Discarded",IF(COUNTIF('Sales'!$B$2:$B$1000,A215)-COUNTIFS('Sales'!$B$2:$B$1000,A215,'Sales'!$F$2:$F$1000,"Cancelled")-COUNTIFS('Sales'!$B$2:$B$1000,A215,'Sales'!$F$2:$F$1000,"Returned")&gt;0,"Sold",IF(N(I215)&gt;0,"Online","In stock"))))</f>
        <v/>
      </c>
      <c r="L215" s="37">
        <f>IF(K215&lt;&gt;"Sold","",IFERROR(MAXIFS('Sales'!$A$2:$A$1000,'Sales'!$B$2:$B$1000,A215,'Sales'!$F$2:$F$1000,"&lt;&gt;Cancelled",'Sales'!$F$2:$F$1000,"&lt;&gt;Returned"),""))</f>
        <v/>
      </c>
      <c r="M215" s="39">
        <f>IF(OR(A215="",H215=""),"",IF(K215="Sold",IF(L215="","",L215-H215),TODAY()-H215))</f>
        <v/>
      </c>
      <c r="N215" s="38">
        <f>IF(OR(A215="",M215=""),"",IF(AND(K215&lt;&gt;"Sold",K215&lt;&gt;"Discarded",M215&gt;=JoursDormant),"Yes",""))</f>
        <v/>
      </c>
      <c r="O215" s="38">
        <f>IF(B215="","",IFERROR(INDEX('Purchases'!$I$2:$I$1000,MATCH(B215,'Purchases'!$A$2:$A$1000,0)),""))</f>
        <v/>
      </c>
    </row>
    <row r="216">
      <c r="G216" s="36">
        <f>IF(B216="","",IFERROR(INDEX('Purchases'!$G$2:$G$1000,MATCH(B216,'Purchases'!$A$2:$A$1000,0)),""))</f>
        <v/>
      </c>
      <c r="H216" s="37">
        <f>IF(B216="","",IFERROR(INDEX('Purchases'!$B$2:$B$1000,MATCH(B216,'Purchases'!$A$2:$A$1000,0)),""))</f>
        <v/>
      </c>
      <c r="I216" s="35" t="n"/>
      <c r="K216" s="38">
        <f>IF(A216="","",IF(J216&lt;&gt;"","Discarded",IF(COUNTIF('Sales'!$B$2:$B$1000,A216)-COUNTIFS('Sales'!$B$2:$B$1000,A216,'Sales'!$F$2:$F$1000,"Cancelled")-COUNTIFS('Sales'!$B$2:$B$1000,A216,'Sales'!$F$2:$F$1000,"Returned")&gt;0,"Sold",IF(N(I216)&gt;0,"Online","In stock"))))</f>
        <v/>
      </c>
      <c r="L216" s="37">
        <f>IF(K216&lt;&gt;"Sold","",IFERROR(MAXIFS('Sales'!$A$2:$A$1000,'Sales'!$B$2:$B$1000,A216,'Sales'!$F$2:$F$1000,"&lt;&gt;Cancelled",'Sales'!$F$2:$F$1000,"&lt;&gt;Returned"),""))</f>
        <v/>
      </c>
      <c r="M216" s="39">
        <f>IF(OR(A216="",H216=""),"",IF(K216="Sold",IF(L216="","",L216-H216),TODAY()-H216))</f>
        <v/>
      </c>
      <c r="N216" s="38">
        <f>IF(OR(A216="",M216=""),"",IF(AND(K216&lt;&gt;"Sold",K216&lt;&gt;"Discarded",M216&gt;=JoursDormant),"Yes",""))</f>
        <v/>
      </c>
      <c r="O216" s="38">
        <f>IF(B216="","",IFERROR(INDEX('Purchases'!$I$2:$I$1000,MATCH(B216,'Purchases'!$A$2:$A$1000,0)),""))</f>
        <v/>
      </c>
    </row>
    <row r="217">
      <c r="G217" s="36">
        <f>IF(B217="","",IFERROR(INDEX('Purchases'!$G$2:$G$1000,MATCH(B217,'Purchases'!$A$2:$A$1000,0)),""))</f>
        <v/>
      </c>
      <c r="H217" s="37">
        <f>IF(B217="","",IFERROR(INDEX('Purchases'!$B$2:$B$1000,MATCH(B217,'Purchases'!$A$2:$A$1000,0)),""))</f>
        <v/>
      </c>
      <c r="I217" s="35" t="n"/>
      <c r="K217" s="38">
        <f>IF(A217="","",IF(J217&lt;&gt;"","Discarded",IF(COUNTIF('Sales'!$B$2:$B$1000,A217)-COUNTIFS('Sales'!$B$2:$B$1000,A217,'Sales'!$F$2:$F$1000,"Cancelled")-COUNTIFS('Sales'!$B$2:$B$1000,A217,'Sales'!$F$2:$F$1000,"Returned")&gt;0,"Sold",IF(N(I217)&gt;0,"Online","In stock"))))</f>
        <v/>
      </c>
      <c r="L217" s="37">
        <f>IF(K217&lt;&gt;"Sold","",IFERROR(MAXIFS('Sales'!$A$2:$A$1000,'Sales'!$B$2:$B$1000,A217,'Sales'!$F$2:$F$1000,"&lt;&gt;Cancelled",'Sales'!$F$2:$F$1000,"&lt;&gt;Returned"),""))</f>
        <v/>
      </c>
      <c r="M217" s="39">
        <f>IF(OR(A217="",H217=""),"",IF(K217="Sold",IF(L217="","",L217-H217),TODAY()-H217))</f>
        <v/>
      </c>
      <c r="N217" s="38">
        <f>IF(OR(A217="",M217=""),"",IF(AND(K217&lt;&gt;"Sold",K217&lt;&gt;"Discarded",M217&gt;=JoursDormant),"Yes",""))</f>
        <v/>
      </c>
      <c r="O217" s="38">
        <f>IF(B217="","",IFERROR(INDEX('Purchases'!$I$2:$I$1000,MATCH(B217,'Purchases'!$A$2:$A$1000,0)),""))</f>
        <v/>
      </c>
    </row>
    <row r="218">
      <c r="G218" s="36">
        <f>IF(B218="","",IFERROR(INDEX('Purchases'!$G$2:$G$1000,MATCH(B218,'Purchases'!$A$2:$A$1000,0)),""))</f>
        <v/>
      </c>
      <c r="H218" s="37">
        <f>IF(B218="","",IFERROR(INDEX('Purchases'!$B$2:$B$1000,MATCH(B218,'Purchases'!$A$2:$A$1000,0)),""))</f>
        <v/>
      </c>
      <c r="I218" s="35" t="n"/>
      <c r="K218" s="38">
        <f>IF(A218="","",IF(J218&lt;&gt;"","Discarded",IF(COUNTIF('Sales'!$B$2:$B$1000,A218)-COUNTIFS('Sales'!$B$2:$B$1000,A218,'Sales'!$F$2:$F$1000,"Cancelled")-COUNTIFS('Sales'!$B$2:$B$1000,A218,'Sales'!$F$2:$F$1000,"Returned")&gt;0,"Sold",IF(N(I218)&gt;0,"Online","In stock"))))</f>
        <v/>
      </c>
      <c r="L218" s="37">
        <f>IF(K218&lt;&gt;"Sold","",IFERROR(MAXIFS('Sales'!$A$2:$A$1000,'Sales'!$B$2:$B$1000,A218,'Sales'!$F$2:$F$1000,"&lt;&gt;Cancelled",'Sales'!$F$2:$F$1000,"&lt;&gt;Returned"),""))</f>
        <v/>
      </c>
      <c r="M218" s="39">
        <f>IF(OR(A218="",H218=""),"",IF(K218="Sold",IF(L218="","",L218-H218),TODAY()-H218))</f>
        <v/>
      </c>
      <c r="N218" s="38">
        <f>IF(OR(A218="",M218=""),"",IF(AND(K218&lt;&gt;"Sold",K218&lt;&gt;"Discarded",M218&gt;=JoursDormant),"Yes",""))</f>
        <v/>
      </c>
      <c r="O218" s="38">
        <f>IF(B218="","",IFERROR(INDEX('Purchases'!$I$2:$I$1000,MATCH(B218,'Purchases'!$A$2:$A$1000,0)),""))</f>
        <v/>
      </c>
    </row>
    <row r="219">
      <c r="G219" s="36">
        <f>IF(B219="","",IFERROR(INDEX('Purchases'!$G$2:$G$1000,MATCH(B219,'Purchases'!$A$2:$A$1000,0)),""))</f>
        <v/>
      </c>
      <c r="H219" s="37">
        <f>IF(B219="","",IFERROR(INDEX('Purchases'!$B$2:$B$1000,MATCH(B219,'Purchases'!$A$2:$A$1000,0)),""))</f>
        <v/>
      </c>
      <c r="I219" s="35" t="n"/>
      <c r="K219" s="38">
        <f>IF(A219="","",IF(J219&lt;&gt;"","Discarded",IF(COUNTIF('Sales'!$B$2:$B$1000,A219)-COUNTIFS('Sales'!$B$2:$B$1000,A219,'Sales'!$F$2:$F$1000,"Cancelled")-COUNTIFS('Sales'!$B$2:$B$1000,A219,'Sales'!$F$2:$F$1000,"Returned")&gt;0,"Sold",IF(N(I219)&gt;0,"Online","In stock"))))</f>
        <v/>
      </c>
      <c r="L219" s="37">
        <f>IF(K219&lt;&gt;"Sold","",IFERROR(MAXIFS('Sales'!$A$2:$A$1000,'Sales'!$B$2:$B$1000,A219,'Sales'!$F$2:$F$1000,"&lt;&gt;Cancelled",'Sales'!$F$2:$F$1000,"&lt;&gt;Returned"),""))</f>
        <v/>
      </c>
      <c r="M219" s="39">
        <f>IF(OR(A219="",H219=""),"",IF(K219="Sold",IF(L219="","",L219-H219),TODAY()-H219))</f>
        <v/>
      </c>
      <c r="N219" s="38">
        <f>IF(OR(A219="",M219=""),"",IF(AND(K219&lt;&gt;"Sold",K219&lt;&gt;"Discarded",M219&gt;=JoursDormant),"Yes",""))</f>
        <v/>
      </c>
      <c r="O219" s="38">
        <f>IF(B219="","",IFERROR(INDEX('Purchases'!$I$2:$I$1000,MATCH(B219,'Purchases'!$A$2:$A$1000,0)),""))</f>
        <v/>
      </c>
    </row>
    <row r="220">
      <c r="G220" s="36">
        <f>IF(B220="","",IFERROR(INDEX('Purchases'!$G$2:$G$1000,MATCH(B220,'Purchases'!$A$2:$A$1000,0)),""))</f>
        <v/>
      </c>
      <c r="H220" s="37">
        <f>IF(B220="","",IFERROR(INDEX('Purchases'!$B$2:$B$1000,MATCH(B220,'Purchases'!$A$2:$A$1000,0)),""))</f>
        <v/>
      </c>
      <c r="I220" s="35" t="n"/>
      <c r="K220" s="38">
        <f>IF(A220="","",IF(J220&lt;&gt;"","Discarded",IF(COUNTIF('Sales'!$B$2:$B$1000,A220)-COUNTIFS('Sales'!$B$2:$B$1000,A220,'Sales'!$F$2:$F$1000,"Cancelled")-COUNTIFS('Sales'!$B$2:$B$1000,A220,'Sales'!$F$2:$F$1000,"Returned")&gt;0,"Sold",IF(N(I220)&gt;0,"Online","In stock"))))</f>
        <v/>
      </c>
      <c r="L220" s="37">
        <f>IF(K220&lt;&gt;"Sold","",IFERROR(MAXIFS('Sales'!$A$2:$A$1000,'Sales'!$B$2:$B$1000,A220,'Sales'!$F$2:$F$1000,"&lt;&gt;Cancelled",'Sales'!$F$2:$F$1000,"&lt;&gt;Returned"),""))</f>
        <v/>
      </c>
      <c r="M220" s="39">
        <f>IF(OR(A220="",H220=""),"",IF(K220="Sold",IF(L220="","",L220-H220),TODAY()-H220))</f>
        <v/>
      </c>
      <c r="N220" s="38">
        <f>IF(OR(A220="",M220=""),"",IF(AND(K220&lt;&gt;"Sold",K220&lt;&gt;"Discarded",M220&gt;=JoursDormant),"Yes",""))</f>
        <v/>
      </c>
      <c r="O220" s="38">
        <f>IF(B220="","",IFERROR(INDEX('Purchases'!$I$2:$I$1000,MATCH(B220,'Purchases'!$A$2:$A$1000,0)),""))</f>
        <v/>
      </c>
    </row>
    <row r="221">
      <c r="G221" s="36">
        <f>IF(B221="","",IFERROR(INDEX('Purchases'!$G$2:$G$1000,MATCH(B221,'Purchases'!$A$2:$A$1000,0)),""))</f>
        <v/>
      </c>
      <c r="H221" s="37">
        <f>IF(B221="","",IFERROR(INDEX('Purchases'!$B$2:$B$1000,MATCH(B221,'Purchases'!$A$2:$A$1000,0)),""))</f>
        <v/>
      </c>
      <c r="I221" s="35" t="n"/>
      <c r="K221" s="38">
        <f>IF(A221="","",IF(J221&lt;&gt;"","Discarded",IF(COUNTIF('Sales'!$B$2:$B$1000,A221)-COUNTIFS('Sales'!$B$2:$B$1000,A221,'Sales'!$F$2:$F$1000,"Cancelled")-COUNTIFS('Sales'!$B$2:$B$1000,A221,'Sales'!$F$2:$F$1000,"Returned")&gt;0,"Sold",IF(N(I221)&gt;0,"Online","In stock"))))</f>
        <v/>
      </c>
      <c r="L221" s="37">
        <f>IF(K221&lt;&gt;"Sold","",IFERROR(MAXIFS('Sales'!$A$2:$A$1000,'Sales'!$B$2:$B$1000,A221,'Sales'!$F$2:$F$1000,"&lt;&gt;Cancelled",'Sales'!$F$2:$F$1000,"&lt;&gt;Returned"),""))</f>
        <v/>
      </c>
      <c r="M221" s="39">
        <f>IF(OR(A221="",H221=""),"",IF(K221="Sold",IF(L221="","",L221-H221),TODAY()-H221))</f>
        <v/>
      </c>
      <c r="N221" s="38">
        <f>IF(OR(A221="",M221=""),"",IF(AND(K221&lt;&gt;"Sold",K221&lt;&gt;"Discarded",M221&gt;=JoursDormant),"Yes",""))</f>
        <v/>
      </c>
      <c r="O221" s="38">
        <f>IF(B221="","",IFERROR(INDEX('Purchases'!$I$2:$I$1000,MATCH(B221,'Purchases'!$A$2:$A$1000,0)),""))</f>
        <v/>
      </c>
    </row>
    <row r="222">
      <c r="G222" s="36">
        <f>IF(B222="","",IFERROR(INDEX('Purchases'!$G$2:$G$1000,MATCH(B222,'Purchases'!$A$2:$A$1000,0)),""))</f>
        <v/>
      </c>
      <c r="H222" s="37">
        <f>IF(B222="","",IFERROR(INDEX('Purchases'!$B$2:$B$1000,MATCH(B222,'Purchases'!$A$2:$A$1000,0)),""))</f>
        <v/>
      </c>
      <c r="I222" s="35" t="n"/>
      <c r="K222" s="38">
        <f>IF(A222="","",IF(J222&lt;&gt;"","Discarded",IF(COUNTIF('Sales'!$B$2:$B$1000,A222)-COUNTIFS('Sales'!$B$2:$B$1000,A222,'Sales'!$F$2:$F$1000,"Cancelled")-COUNTIFS('Sales'!$B$2:$B$1000,A222,'Sales'!$F$2:$F$1000,"Returned")&gt;0,"Sold",IF(N(I222)&gt;0,"Online","In stock"))))</f>
        <v/>
      </c>
      <c r="L222" s="37">
        <f>IF(K222&lt;&gt;"Sold","",IFERROR(MAXIFS('Sales'!$A$2:$A$1000,'Sales'!$B$2:$B$1000,A222,'Sales'!$F$2:$F$1000,"&lt;&gt;Cancelled",'Sales'!$F$2:$F$1000,"&lt;&gt;Returned"),""))</f>
        <v/>
      </c>
      <c r="M222" s="39">
        <f>IF(OR(A222="",H222=""),"",IF(K222="Sold",IF(L222="","",L222-H222),TODAY()-H222))</f>
        <v/>
      </c>
      <c r="N222" s="38">
        <f>IF(OR(A222="",M222=""),"",IF(AND(K222&lt;&gt;"Sold",K222&lt;&gt;"Discarded",M222&gt;=JoursDormant),"Yes",""))</f>
        <v/>
      </c>
      <c r="O222" s="38">
        <f>IF(B222="","",IFERROR(INDEX('Purchases'!$I$2:$I$1000,MATCH(B222,'Purchases'!$A$2:$A$1000,0)),""))</f>
        <v/>
      </c>
    </row>
    <row r="223">
      <c r="G223" s="36">
        <f>IF(B223="","",IFERROR(INDEX('Purchases'!$G$2:$G$1000,MATCH(B223,'Purchases'!$A$2:$A$1000,0)),""))</f>
        <v/>
      </c>
      <c r="H223" s="37">
        <f>IF(B223="","",IFERROR(INDEX('Purchases'!$B$2:$B$1000,MATCH(B223,'Purchases'!$A$2:$A$1000,0)),""))</f>
        <v/>
      </c>
      <c r="I223" s="35" t="n"/>
      <c r="K223" s="38">
        <f>IF(A223="","",IF(J223&lt;&gt;"","Discarded",IF(COUNTIF('Sales'!$B$2:$B$1000,A223)-COUNTIFS('Sales'!$B$2:$B$1000,A223,'Sales'!$F$2:$F$1000,"Cancelled")-COUNTIFS('Sales'!$B$2:$B$1000,A223,'Sales'!$F$2:$F$1000,"Returned")&gt;0,"Sold",IF(N(I223)&gt;0,"Online","In stock"))))</f>
        <v/>
      </c>
      <c r="L223" s="37">
        <f>IF(K223&lt;&gt;"Sold","",IFERROR(MAXIFS('Sales'!$A$2:$A$1000,'Sales'!$B$2:$B$1000,A223,'Sales'!$F$2:$F$1000,"&lt;&gt;Cancelled",'Sales'!$F$2:$F$1000,"&lt;&gt;Returned"),""))</f>
        <v/>
      </c>
      <c r="M223" s="39">
        <f>IF(OR(A223="",H223=""),"",IF(K223="Sold",IF(L223="","",L223-H223),TODAY()-H223))</f>
        <v/>
      </c>
      <c r="N223" s="38">
        <f>IF(OR(A223="",M223=""),"",IF(AND(K223&lt;&gt;"Sold",K223&lt;&gt;"Discarded",M223&gt;=JoursDormant),"Yes",""))</f>
        <v/>
      </c>
      <c r="O223" s="38">
        <f>IF(B223="","",IFERROR(INDEX('Purchases'!$I$2:$I$1000,MATCH(B223,'Purchases'!$A$2:$A$1000,0)),""))</f>
        <v/>
      </c>
    </row>
    <row r="224">
      <c r="G224" s="36">
        <f>IF(B224="","",IFERROR(INDEX('Purchases'!$G$2:$G$1000,MATCH(B224,'Purchases'!$A$2:$A$1000,0)),""))</f>
        <v/>
      </c>
      <c r="H224" s="37">
        <f>IF(B224="","",IFERROR(INDEX('Purchases'!$B$2:$B$1000,MATCH(B224,'Purchases'!$A$2:$A$1000,0)),""))</f>
        <v/>
      </c>
      <c r="I224" s="35" t="n"/>
      <c r="K224" s="38">
        <f>IF(A224="","",IF(J224&lt;&gt;"","Discarded",IF(COUNTIF('Sales'!$B$2:$B$1000,A224)-COUNTIFS('Sales'!$B$2:$B$1000,A224,'Sales'!$F$2:$F$1000,"Cancelled")-COUNTIFS('Sales'!$B$2:$B$1000,A224,'Sales'!$F$2:$F$1000,"Returned")&gt;0,"Sold",IF(N(I224)&gt;0,"Online","In stock"))))</f>
        <v/>
      </c>
      <c r="L224" s="37">
        <f>IF(K224&lt;&gt;"Sold","",IFERROR(MAXIFS('Sales'!$A$2:$A$1000,'Sales'!$B$2:$B$1000,A224,'Sales'!$F$2:$F$1000,"&lt;&gt;Cancelled",'Sales'!$F$2:$F$1000,"&lt;&gt;Returned"),""))</f>
        <v/>
      </c>
      <c r="M224" s="39">
        <f>IF(OR(A224="",H224=""),"",IF(K224="Sold",IF(L224="","",L224-H224),TODAY()-H224))</f>
        <v/>
      </c>
      <c r="N224" s="38">
        <f>IF(OR(A224="",M224=""),"",IF(AND(K224&lt;&gt;"Sold",K224&lt;&gt;"Discarded",M224&gt;=JoursDormant),"Yes",""))</f>
        <v/>
      </c>
      <c r="O224" s="38">
        <f>IF(B224="","",IFERROR(INDEX('Purchases'!$I$2:$I$1000,MATCH(B224,'Purchases'!$A$2:$A$1000,0)),""))</f>
        <v/>
      </c>
    </row>
    <row r="225">
      <c r="G225" s="36">
        <f>IF(B225="","",IFERROR(INDEX('Purchases'!$G$2:$G$1000,MATCH(B225,'Purchases'!$A$2:$A$1000,0)),""))</f>
        <v/>
      </c>
      <c r="H225" s="37">
        <f>IF(B225="","",IFERROR(INDEX('Purchases'!$B$2:$B$1000,MATCH(B225,'Purchases'!$A$2:$A$1000,0)),""))</f>
        <v/>
      </c>
      <c r="I225" s="35" t="n"/>
      <c r="K225" s="38">
        <f>IF(A225="","",IF(J225&lt;&gt;"","Discarded",IF(COUNTIF('Sales'!$B$2:$B$1000,A225)-COUNTIFS('Sales'!$B$2:$B$1000,A225,'Sales'!$F$2:$F$1000,"Cancelled")-COUNTIFS('Sales'!$B$2:$B$1000,A225,'Sales'!$F$2:$F$1000,"Returned")&gt;0,"Sold",IF(N(I225)&gt;0,"Online","In stock"))))</f>
        <v/>
      </c>
      <c r="L225" s="37">
        <f>IF(K225&lt;&gt;"Sold","",IFERROR(MAXIFS('Sales'!$A$2:$A$1000,'Sales'!$B$2:$B$1000,A225,'Sales'!$F$2:$F$1000,"&lt;&gt;Cancelled",'Sales'!$F$2:$F$1000,"&lt;&gt;Returned"),""))</f>
        <v/>
      </c>
      <c r="M225" s="39">
        <f>IF(OR(A225="",H225=""),"",IF(K225="Sold",IF(L225="","",L225-H225),TODAY()-H225))</f>
        <v/>
      </c>
      <c r="N225" s="38">
        <f>IF(OR(A225="",M225=""),"",IF(AND(K225&lt;&gt;"Sold",K225&lt;&gt;"Discarded",M225&gt;=JoursDormant),"Yes",""))</f>
        <v/>
      </c>
      <c r="O225" s="38">
        <f>IF(B225="","",IFERROR(INDEX('Purchases'!$I$2:$I$1000,MATCH(B225,'Purchases'!$A$2:$A$1000,0)),""))</f>
        <v/>
      </c>
    </row>
    <row r="226">
      <c r="G226" s="36">
        <f>IF(B226="","",IFERROR(INDEX('Purchases'!$G$2:$G$1000,MATCH(B226,'Purchases'!$A$2:$A$1000,0)),""))</f>
        <v/>
      </c>
      <c r="H226" s="37">
        <f>IF(B226="","",IFERROR(INDEX('Purchases'!$B$2:$B$1000,MATCH(B226,'Purchases'!$A$2:$A$1000,0)),""))</f>
        <v/>
      </c>
      <c r="I226" s="35" t="n"/>
      <c r="K226" s="38">
        <f>IF(A226="","",IF(J226&lt;&gt;"","Discarded",IF(COUNTIF('Sales'!$B$2:$B$1000,A226)-COUNTIFS('Sales'!$B$2:$B$1000,A226,'Sales'!$F$2:$F$1000,"Cancelled")-COUNTIFS('Sales'!$B$2:$B$1000,A226,'Sales'!$F$2:$F$1000,"Returned")&gt;0,"Sold",IF(N(I226)&gt;0,"Online","In stock"))))</f>
        <v/>
      </c>
      <c r="L226" s="37">
        <f>IF(K226&lt;&gt;"Sold","",IFERROR(MAXIFS('Sales'!$A$2:$A$1000,'Sales'!$B$2:$B$1000,A226,'Sales'!$F$2:$F$1000,"&lt;&gt;Cancelled",'Sales'!$F$2:$F$1000,"&lt;&gt;Returned"),""))</f>
        <v/>
      </c>
      <c r="M226" s="39">
        <f>IF(OR(A226="",H226=""),"",IF(K226="Sold",IF(L226="","",L226-H226),TODAY()-H226))</f>
        <v/>
      </c>
      <c r="N226" s="38">
        <f>IF(OR(A226="",M226=""),"",IF(AND(K226&lt;&gt;"Sold",K226&lt;&gt;"Discarded",M226&gt;=JoursDormant),"Yes",""))</f>
        <v/>
      </c>
      <c r="O226" s="38">
        <f>IF(B226="","",IFERROR(INDEX('Purchases'!$I$2:$I$1000,MATCH(B226,'Purchases'!$A$2:$A$1000,0)),""))</f>
        <v/>
      </c>
    </row>
    <row r="227">
      <c r="G227" s="36">
        <f>IF(B227="","",IFERROR(INDEX('Purchases'!$G$2:$G$1000,MATCH(B227,'Purchases'!$A$2:$A$1000,0)),""))</f>
        <v/>
      </c>
      <c r="H227" s="37">
        <f>IF(B227="","",IFERROR(INDEX('Purchases'!$B$2:$B$1000,MATCH(B227,'Purchases'!$A$2:$A$1000,0)),""))</f>
        <v/>
      </c>
      <c r="I227" s="35" t="n"/>
      <c r="K227" s="38">
        <f>IF(A227="","",IF(J227&lt;&gt;"","Discarded",IF(COUNTIF('Sales'!$B$2:$B$1000,A227)-COUNTIFS('Sales'!$B$2:$B$1000,A227,'Sales'!$F$2:$F$1000,"Cancelled")-COUNTIFS('Sales'!$B$2:$B$1000,A227,'Sales'!$F$2:$F$1000,"Returned")&gt;0,"Sold",IF(N(I227)&gt;0,"Online","In stock"))))</f>
        <v/>
      </c>
      <c r="L227" s="37">
        <f>IF(K227&lt;&gt;"Sold","",IFERROR(MAXIFS('Sales'!$A$2:$A$1000,'Sales'!$B$2:$B$1000,A227,'Sales'!$F$2:$F$1000,"&lt;&gt;Cancelled",'Sales'!$F$2:$F$1000,"&lt;&gt;Returned"),""))</f>
        <v/>
      </c>
      <c r="M227" s="39">
        <f>IF(OR(A227="",H227=""),"",IF(K227="Sold",IF(L227="","",L227-H227),TODAY()-H227))</f>
        <v/>
      </c>
      <c r="N227" s="38">
        <f>IF(OR(A227="",M227=""),"",IF(AND(K227&lt;&gt;"Sold",K227&lt;&gt;"Discarded",M227&gt;=JoursDormant),"Yes",""))</f>
        <v/>
      </c>
      <c r="O227" s="38">
        <f>IF(B227="","",IFERROR(INDEX('Purchases'!$I$2:$I$1000,MATCH(B227,'Purchases'!$A$2:$A$1000,0)),""))</f>
        <v/>
      </c>
    </row>
    <row r="228">
      <c r="G228" s="36">
        <f>IF(B228="","",IFERROR(INDEX('Purchases'!$G$2:$G$1000,MATCH(B228,'Purchases'!$A$2:$A$1000,0)),""))</f>
        <v/>
      </c>
      <c r="H228" s="37">
        <f>IF(B228="","",IFERROR(INDEX('Purchases'!$B$2:$B$1000,MATCH(B228,'Purchases'!$A$2:$A$1000,0)),""))</f>
        <v/>
      </c>
      <c r="I228" s="35" t="n"/>
      <c r="K228" s="38">
        <f>IF(A228="","",IF(J228&lt;&gt;"","Discarded",IF(COUNTIF('Sales'!$B$2:$B$1000,A228)-COUNTIFS('Sales'!$B$2:$B$1000,A228,'Sales'!$F$2:$F$1000,"Cancelled")-COUNTIFS('Sales'!$B$2:$B$1000,A228,'Sales'!$F$2:$F$1000,"Returned")&gt;0,"Sold",IF(N(I228)&gt;0,"Online","In stock"))))</f>
        <v/>
      </c>
      <c r="L228" s="37">
        <f>IF(K228&lt;&gt;"Sold","",IFERROR(MAXIFS('Sales'!$A$2:$A$1000,'Sales'!$B$2:$B$1000,A228,'Sales'!$F$2:$F$1000,"&lt;&gt;Cancelled",'Sales'!$F$2:$F$1000,"&lt;&gt;Returned"),""))</f>
        <v/>
      </c>
      <c r="M228" s="39">
        <f>IF(OR(A228="",H228=""),"",IF(K228="Sold",IF(L228="","",L228-H228),TODAY()-H228))</f>
        <v/>
      </c>
      <c r="N228" s="38">
        <f>IF(OR(A228="",M228=""),"",IF(AND(K228&lt;&gt;"Sold",K228&lt;&gt;"Discarded",M228&gt;=JoursDormant),"Yes",""))</f>
        <v/>
      </c>
      <c r="O228" s="38">
        <f>IF(B228="","",IFERROR(INDEX('Purchases'!$I$2:$I$1000,MATCH(B228,'Purchases'!$A$2:$A$1000,0)),""))</f>
        <v/>
      </c>
    </row>
    <row r="229">
      <c r="G229" s="36">
        <f>IF(B229="","",IFERROR(INDEX('Purchases'!$G$2:$G$1000,MATCH(B229,'Purchases'!$A$2:$A$1000,0)),""))</f>
        <v/>
      </c>
      <c r="H229" s="37">
        <f>IF(B229="","",IFERROR(INDEX('Purchases'!$B$2:$B$1000,MATCH(B229,'Purchases'!$A$2:$A$1000,0)),""))</f>
        <v/>
      </c>
      <c r="I229" s="35" t="n"/>
      <c r="K229" s="38">
        <f>IF(A229="","",IF(J229&lt;&gt;"","Discarded",IF(COUNTIF('Sales'!$B$2:$B$1000,A229)-COUNTIFS('Sales'!$B$2:$B$1000,A229,'Sales'!$F$2:$F$1000,"Cancelled")-COUNTIFS('Sales'!$B$2:$B$1000,A229,'Sales'!$F$2:$F$1000,"Returned")&gt;0,"Sold",IF(N(I229)&gt;0,"Online","In stock"))))</f>
        <v/>
      </c>
      <c r="L229" s="37">
        <f>IF(K229&lt;&gt;"Sold","",IFERROR(MAXIFS('Sales'!$A$2:$A$1000,'Sales'!$B$2:$B$1000,A229,'Sales'!$F$2:$F$1000,"&lt;&gt;Cancelled",'Sales'!$F$2:$F$1000,"&lt;&gt;Returned"),""))</f>
        <v/>
      </c>
      <c r="M229" s="39">
        <f>IF(OR(A229="",H229=""),"",IF(K229="Sold",IF(L229="","",L229-H229),TODAY()-H229))</f>
        <v/>
      </c>
      <c r="N229" s="38">
        <f>IF(OR(A229="",M229=""),"",IF(AND(K229&lt;&gt;"Sold",K229&lt;&gt;"Discarded",M229&gt;=JoursDormant),"Yes",""))</f>
        <v/>
      </c>
      <c r="O229" s="38">
        <f>IF(B229="","",IFERROR(INDEX('Purchases'!$I$2:$I$1000,MATCH(B229,'Purchases'!$A$2:$A$1000,0)),""))</f>
        <v/>
      </c>
    </row>
    <row r="230">
      <c r="G230" s="36">
        <f>IF(B230="","",IFERROR(INDEX('Purchases'!$G$2:$G$1000,MATCH(B230,'Purchases'!$A$2:$A$1000,0)),""))</f>
        <v/>
      </c>
      <c r="H230" s="37">
        <f>IF(B230="","",IFERROR(INDEX('Purchases'!$B$2:$B$1000,MATCH(B230,'Purchases'!$A$2:$A$1000,0)),""))</f>
        <v/>
      </c>
      <c r="I230" s="35" t="n"/>
      <c r="K230" s="38">
        <f>IF(A230="","",IF(J230&lt;&gt;"","Discarded",IF(COUNTIF('Sales'!$B$2:$B$1000,A230)-COUNTIFS('Sales'!$B$2:$B$1000,A230,'Sales'!$F$2:$F$1000,"Cancelled")-COUNTIFS('Sales'!$B$2:$B$1000,A230,'Sales'!$F$2:$F$1000,"Returned")&gt;0,"Sold",IF(N(I230)&gt;0,"Online","In stock"))))</f>
        <v/>
      </c>
      <c r="L230" s="37">
        <f>IF(K230&lt;&gt;"Sold","",IFERROR(MAXIFS('Sales'!$A$2:$A$1000,'Sales'!$B$2:$B$1000,A230,'Sales'!$F$2:$F$1000,"&lt;&gt;Cancelled",'Sales'!$F$2:$F$1000,"&lt;&gt;Returned"),""))</f>
        <v/>
      </c>
      <c r="M230" s="39">
        <f>IF(OR(A230="",H230=""),"",IF(K230="Sold",IF(L230="","",L230-H230),TODAY()-H230))</f>
        <v/>
      </c>
      <c r="N230" s="38">
        <f>IF(OR(A230="",M230=""),"",IF(AND(K230&lt;&gt;"Sold",K230&lt;&gt;"Discarded",M230&gt;=JoursDormant),"Yes",""))</f>
        <v/>
      </c>
      <c r="O230" s="38">
        <f>IF(B230="","",IFERROR(INDEX('Purchases'!$I$2:$I$1000,MATCH(B230,'Purchases'!$A$2:$A$1000,0)),""))</f>
        <v/>
      </c>
    </row>
    <row r="231">
      <c r="G231" s="36">
        <f>IF(B231="","",IFERROR(INDEX('Purchases'!$G$2:$G$1000,MATCH(B231,'Purchases'!$A$2:$A$1000,0)),""))</f>
        <v/>
      </c>
      <c r="H231" s="37">
        <f>IF(B231="","",IFERROR(INDEX('Purchases'!$B$2:$B$1000,MATCH(B231,'Purchases'!$A$2:$A$1000,0)),""))</f>
        <v/>
      </c>
      <c r="I231" s="35" t="n"/>
      <c r="K231" s="38">
        <f>IF(A231="","",IF(J231&lt;&gt;"","Discarded",IF(COUNTIF('Sales'!$B$2:$B$1000,A231)-COUNTIFS('Sales'!$B$2:$B$1000,A231,'Sales'!$F$2:$F$1000,"Cancelled")-COUNTIFS('Sales'!$B$2:$B$1000,A231,'Sales'!$F$2:$F$1000,"Returned")&gt;0,"Sold",IF(N(I231)&gt;0,"Online","In stock"))))</f>
        <v/>
      </c>
      <c r="L231" s="37">
        <f>IF(K231&lt;&gt;"Sold","",IFERROR(MAXIFS('Sales'!$A$2:$A$1000,'Sales'!$B$2:$B$1000,A231,'Sales'!$F$2:$F$1000,"&lt;&gt;Cancelled",'Sales'!$F$2:$F$1000,"&lt;&gt;Returned"),""))</f>
        <v/>
      </c>
      <c r="M231" s="39">
        <f>IF(OR(A231="",H231=""),"",IF(K231="Sold",IF(L231="","",L231-H231),TODAY()-H231))</f>
        <v/>
      </c>
      <c r="N231" s="38">
        <f>IF(OR(A231="",M231=""),"",IF(AND(K231&lt;&gt;"Sold",K231&lt;&gt;"Discarded",M231&gt;=JoursDormant),"Yes",""))</f>
        <v/>
      </c>
      <c r="O231" s="38">
        <f>IF(B231="","",IFERROR(INDEX('Purchases'!$I$2:$I$1000,MATCH(B231,'Purchases'!$A$2:$A$1000,0)),""))</f>
        <v/>
      </c>
    </row>
    <row r="232">
      <c r="G232" s="36">
        <f>IF(B232="","",IFERROR(INDEX('Purchases'!$G$2:$G$1000,MATCH(B232,'Purchases'!$A$2:$A$1000,0)),""))</f>
        <v/>
      </c>
      <c r="H232" s="37">
        <f>IF(B232="","",IFERROR(INDEX('Purchases'!$B$2:$B$1000,MATCH(B232,'Purchases'!$A$2:$A$1000,0)),""))</f>
        <v/>
      </c>
      <c r="I232" s="35" t="n"/>
      <c r="K232" s="38">
        <f>IF(A232="","",IF(J232&lt;&gt;"","Discarded",IF(COUNTIF('Sales'!$B$2:$B$1000,A232)-COUNTIFS('Sales'!$B$2:$B$1000,A232,'Sales'!$F$2:$F$1000,"Cancelled")-COUNTIFS('Sales'!$B$2:$B$1000,A232,'Sales'!$F$2:$F$1000,"Returned")&gt;0,"Sold",IF(N(I232)&gt;0,"Online","In stock"))))</f>
        <v/>
      </c>
      <c r="L232" s="37">
        <f>IF(K232&lt;&gt;"Sold","",IFERROR(MAXIFS('Sales'!$A$2:$A$1000,'Sales'!$B$2:$B$1000,A232,'Sales'!$F$2:$F$1000,"&lt;&gt;Cancelled",'Sales'!$F$2:$F$1000,"&lt;&gt;Returned"),""))</f>
        <v/>
      </c>
      <c r="M232" s="39">
        <f>IF(OR(A232="",H232=""),"",IF(K232="Sold",IF(L232="","",L232-H232),TODAY()-H232))</f>
        <v/>
      </c>
      <c r="N232" s="38">
        <f>IF(OR(A232="",M232=""),"",IF(AND(K232&lt;&gt;"Sold",K232&lt;&gt;"Discarded",M232&gt;=JoursDormant),"Yes",""))</f>
        <v/>
      </c>
      <c r="O232" s="38">
        <f>IF(B232="","",IFERROR(INDEX('Purchases'!$I$2:$I$1000,MATCH(B232,'Purchases'!$A$2:$A$1000,0)),""))</f>
        <v/>
      </c>
    </row>
    <row r="233">
      <c r="G233" s="36">
        <f>IF(B233="","",IFERROR(INDEX('Purchases'!$G$2:$G$1000,MATCH(B233,'Purchases'!$A$2:$A$1000,0)),""))</f>
        <v/>
      </c>
      <c r="H233" s="37">
        <f>IF(B233="","",IFERROR(INDEX('Purchases'!$B$2:$B$1000,MATCH(B233,'Purchases'!$A$2:$A$1000,0)),""))</f>
        <v/>
      </c>
      <c r="I233" s="35" t="n"/>
      <c r="K233" s="38">
        <f>IF(A233="","",IF(J233&lt;&gt;"","Discarded",IF(COUNTIF('Sales'!$B$2:$B$1000,A233)-COUNTIFS('Sales'!$B$2:$B$1000,A233,'Sales'!$F$2:$F$1000,"Cancelled")-COUNTIFS('Sales'!$B$2:$B$1000,A233,'Sales'!$F$2:$F$1000,"Returned")&gt;0,"Sold",IF(N(I233)&gt;0,"Online","In stock"))))</f>
        <v/>
      </c>
      <c r="L233" s="37">
        <f>IF(K233&lt;&gt;"Sold","",IFERROR(MAXIFS('Sales'!$A$2:$A$1000,'Sales'!$B$2:$B$1000,A233,'Sales'!$F$2:$F$1000,"&lt;&gt;Cancelled",'Sales'!$F$2:$F$1000,"&lt;&gt;Returned"),""))</f>
        <v/>
      </c>
      <c r="M233" s="39">
        <f>IF(OR(A233="",H233=""),"",IF(K233="Sold",IF(L233="","",L233-H233),TODAY()-H233))</f>
        <v/>
      </c>
      <c r="N233" s="38">
        <f>IF(OR(A233="",M233=""),"",IF(AND(K233&lt;&gt;"Sold",K233&lt;&gt;"Discarded",M233&gt;=JoursDormant),"Yes",""))</f>
        <v/>
      </c>
      <c r="O233" s="38">
        <f>IF(B233="","",IFERROR(INDEX('Purchases'!$I$2:$I$1000,MATCH(B233,'Purchases'!$A$2:$A$1000,0)),""))</f>
        <v/>
      </c>
    </row>
    <row r="234">
      <c r="G234" s="36">
        <f>IF(B234="","",IFERROR(INDEX('Purchases'!$G$2:$G$1000,MATCH(B234,'Purchases'!$A$2:$A$1000,0)),""))</f>
        <v/>
      </c>
      <c r="H234" s="37">
        <f>IF(B234="","",IFERROR(INDEX('Purchases'!$B$2:$B$1000,MATCH(B234,'Purchases'!$A$2:$A$1000,0)),""))</f>
        <v/>
      </c>
      <c r="I234" s="35" t="n"/>
      <c r="K234" s="38">
        <f>IF(A234="","",IF(J234&lt;&gt;"","Discarded",IF(COUNTIF('Sales'!$B$2:$B$1000,A234)-COUNTIFS('Sales'!$B$2:$B$1000,A234,'Sales'!$F$2:$F$1000,"Cancelled")-COUNTIFS('Sales'!$B$2:$B$1000,A234,'Sales'!$F$2:$F$1000,"Returned")&gt;0,"Sold",IF(N(I234)&gt;0,"Online","In stock"))))</f>
        <v/>
      </c>
      <c r="L234" s="37">
        <f>IF(K234&lt;&gt;"Sold","",IFERROR(MAXIFS('Sales'!$A$2:$A$1000,'Sales'!$B$2:$B$1000,A234,'Sales'!$F$2:$F$1000,"&lt;&gt;Cancelled",'Sales'!$F$2:$F$1000,"&lt;&gt;Returned"),""))</f>
        <v/>
      </c>
      <c r="M234" s="39">
        <f>IF(OR(A234="",H234=""),"",IF(K234="Sold",IF(L234="","",L234-H234),TODAY()-H234))</f>
        <v/>
      </c>
      <c r="N234" s="38">
        <f>IF(OR(A234="",M234=""),"",IF(AND(K234&lt;&gt;"Sold",K234&lt;&gt;"Discarded",M234&gt;=JoursDormant),"Yes",""))</f>
        <v/>
      </c>
      <c r="O234" s="38">
        <f>IF(B234="","",IFERROR(INDEX('Purchases'!$I$2:$I$1000,MATCH(B234,'Purchases'!$A$2:$A$1000,0)),""))</f>
        <v/>
      </c>
    </row>
    <row r="235">
      <c r="G235" s="36">
        <f>IF(B235="","",IFERROR(INDEX('Purchases'!$G$2:$G$1000,MATCH(B235,'Purchases'!$A$2:$A$1000,0)),""))</f>
        <v/>
      </c>
      <c r="H235" s="37">
        <f>IF(B235="","",IFERROR(INDEX('Purchases'!$B$2:$B$1000,MATCH(B235,'Purchases'!$A$2:$A$1000,0)),""))</f>
        <v/>
      </c>
      <c r="I235" s="35" t="n"/>
      <c r="K235" s="38">
        <f>IF(A235="","",IF(J235&lt;&gt;"","Discarded",IF(COUNTIF('Sales'!$B$2:$B$1000,A235)-COUNTIFS('Sales'!$B$2:$B$1000,A235,'Sales'!$F$2:$F$1000,"Cancelled")-COUNTIFS('Sales'!$B$2:$B$1000,A235,'Sales'!$F$2:$F$1000,"Returned")&gt;0,"Sold",IF(N(I235)&gt;0,"Online","In stock"))))</f>
        <v/>
      </c>
      <c r="L235" s="37">
        <f>IF(K235&lt;&gt;"Sold","",IFERROR(MAXIFS('Sales'!$A$2:$A$1000,'Sales'!$B$2:$B$1000,A235,'Sales'!$F$2:$F$1000,"&lt;&gt;Cancelled",'Sales'!$F$2:$F$1000,"&lt;&gt;Returned"),""))</f>
        <v/>
      </c>
      <c r="M235" s="39">
        <f>IF(OR(A235="",H235=""),"",IF(K235="Sold",IF(L235="","",L235-H235),TODAY()-H235))</f>
        <v/>
      </c>
      <c r="N235" s="38">
        <f>IF(OR(A235="",M235=""),"",IF(AND(K235&lt;&gt;"Sold",K235&lt;&gt;"Discarded",M235&gt;=JoursDormant),"Yes",""))</f>
        <v/>
      </c>
      <c r="O235" s="38">
        <f>IF(B235="","",IFERROR(INDEX('Purchases'!$I$2:$I$1000,MATCH(B235,'Purchases'!$A$2:$A$1000,0)),""))</f>
        <v/>
      </c>
    </row>
    <row r="236">
      <c r="G236" s="36">
        <f>IF(B236="","",IFERROR(INDEX('Purchases'!$G$2:$G$1000,MATCH(B236,'Purchases'!$A$2:$A$1000,0)),""))</f>
        <v/>
      </c>
      <c r="H236" s="37">
        <f>IF(B236="","",IFERROR(INDEX('Purchases'!$B$2:$B$1000,MATCH(B236,'Purchases'!$A$2:$A$1000,0)),""))</f>
        <v/>
      </c>
      <c r="I236" s="35" t="n"/>
      <c r="K236" s="38">
        <f>IF(A236="","",IF(J236&lt;&gt;"","Discarded",IF(COUNTIF('Sales'!$B$2:$B$1000,A236)-COUNTIFS('Sales'!$B$2:$B$1000,A236,'Sales'!$F$2:$F$1000,"Cancelled")-COUNTIFS('Sales'!$B$2:$B$1000,A236,'Sales'!$F$2:$F$1000,"Returned")&gt;0,"Sold",IF(N(I236)&gt;0,"Online","In stock"))))</f>
        <v/>
      </c>
      <c r="L236" s="37">
        <f>IF(K236&lt;&gt;"Sold","",IFERROR(MAXIFS('Sales'!$A$2:$A$1000,'Sales'!$B$2:$B$1000,A236,'Sales'!$F$2:$F$1000,"&lt;&gt;Cancelled",'Sales'!$F$2:$F$1000,"&lt;&gt;Returned"),""))</f>
        <v/>
      </c>
      <c r="M236" s="39">
        <f>IF(OR(A236="",H236=""),"",IF(K236="Sold",IF(L236="","",L236-H236),TODAY()-H236))</f>
        <v/>
      </c>
      <c r="N236" s="38">
        <f>IF(OR(A236="",M236=""),"",IF(AND(K236&lt;&gt;"Sold",K236&lt;&gt;"Discarded",M236&gt;=JoursDormant),"Yes",""))</f>
        <v/>
      </c>
      <c r="O236" s="38">
        <f>IF(B236="","",IFERROR(INDEX('Purchases'!$I$2:$I$1000,MATCH(B236,'Purchases'!$A$2:$A$1000,0)),""))</f>
        <v/>
      </c>
    </row>
    <row r="237">
      <c r="G237" s="36">
        <f>IF(B237="","",IFERROR(INDEX('Purchases'!$G$2:$G$1000,MATCH(B237,'Purchases'!$A$2:$A$1000,0)),""))</f>
        <v/>
      </c>
      <c r="H237" s="37">
        <f>IF(B237="","",IFERROR(INDEX('Purchases'!$B$2:$B$1000,MATCH(B237,'Purchases'!$A$2:$A$1000,0)),""))</f>
        <v/>
      </c>
      <c r="I237" s="35" t="n"/>
      <c r="K237" s="38">
        <f>IF(A237="","",IF(J237&lt;&gt;"","Discarded",IF(COUNTIF('Sales'!$B$2:$B$1000,A237)-COUNTIFS('Sales'!$B$2:$B$1000,A237,'Sales'!$F$2:$F$1000,"Cancelled")-COUNTIFS('Sales'!$B$2:$B$1000,A237,'Sales'!$F$2:$F$1000,"Returned")&gt;0,"Sold",IF(N(I237)&gt;0,"Online","In stock"))))</f>
        <v/>
      </c>
      <c r="L237" s="37">
        <f>IF(K237&lt;&gt;"Sold","",IFERROR(MAXIFS('Sales'!$A$2:$A$1000,'Sales'!$B$2:$B$1000,A237,'Sales'!$F$2:$F$1000,"&lt;&gt;Cancelled",'Sales'!$F$2:$F$1000,"&lt;&gt;Returned"),""))</f>
        <v/>
      </c>
      <c r="M237" s="39">
        <f>IF(OR(A237="",H237=""),"",IF(K237="Sold",IF(L237="","",L237-H237),TODAY()-H237))</f>
        <v/>
      </c>
      <c r="N237" s="38">
        <f>IF(OR(A237="",M237=""),"",IF(AND(K237&lt;&gt;"Sold",K237&lt;&gt;"Discarded",M237&gt;=JoursDormant),"Yes",""))</f>
        <v/>
      </c>
      <c r="O237" s="38">
        <f>IF(B237="","",IFERROR(INDEX('Purchases'!$I$2:$I$1000,MATCH(B237,'Purchases'!$A$2:$A$1000,0)),""))</f>
        <v/>
      </c>
    </row>
    <row r="238">
      <c r="G238" s="36">
        <f>IF(B238="","",IFERROR(INDEX('Purchases'!$G$2:$G$1000,MATCH(B238,'Purchases'!$A$2:$A$1000,0)),""))</f>
        <v/>
      </c>
      <c r="H238" s="37">
        <f>IF(B238="","",IFERROR(INDEX('Purchases'!$B$2:$B$1000,MATCH(B238,'Purchases'!$A$2:$A$1000,0)),""))</f>
        <v/>
      </c>
      <c r="I238" s="35" t="n"/>
      <c r="K238" s="38">
        <f>IF(A238="","",IF(J238&lt;&gt;"","Discarded",IF(COUNTIF('Sales'!$B$2:$B$1000,A238)-COUNTIFS('Sales'!$B$2:$B$1000,A238,'Sales'!$F$2:$F$1000,"Cancelled")-COUNTIFS('Sales'!$B$2:$B$1000,A238,'Sales'!$F$2:$F$1000,"Returned")&gt;0,"Sold",IF(N(I238)&gt;0,"Online","In stock"))))</f>
        <v/>
      </c>
      <c r="L238" s="37">
        <f>IF(K238&lt;&gt;"Sold","",IFERROR(MAXIFS('Sales'!$A$2:$A$1000,'Sales'!$B$2:$B$1000,A238,'Sales'!$F$2:$F$1000,"&lt;&gt;Cancelled",'Sales'!$F$2:$F$1000,"&lt;&gt;Returned"),""))</f>
        <v/>
      </c>
      <c r="M238" s="39">
        <f>IF(OR(A238="",H238=""),"",IF(K238="Sold",IF(L238="","",L238-H238),TODAY()-H238))</f>
        <v/>
      </c>
      <c r="N238" s="38">
        <f>IF(OR(A238="",M238=""),"",IF(AND(K238&lt;&gt;"Sold",K238&lt;&gt;"Discarded",M238&gt;=JoursDormant),"Yes",""))</f>
        <v/>
      </c>
      <c r="O238" s="38">
        <f>IF(B238="","",IFERROR(INDEX('Purchases'!$I$2:$I$1000,MATCH(B238,'Purchases'!$A$2:$A$1000,0)),""))</f>
        <v/>
      </c>
    </row>
    <row r="239">
      <c r="G239" s="36">
        <f>IF(B239="","",IFERROR(INDEX('Purchases'!$G$2:$G$1000,MATCH(B239,'Purchases'!$A$2:$A$1000,0)),""))</f>
        <v/>
      </c>
      <c r="H239" s="37">
        <f>IF(B239="","",IFERROR(INDEX('Purchases'!$B$2:$B$1000,MATCH(B239,'Purchases'!$A$2:$A$1000,0)),""))</f>
        <v/>
      </c>
      <c r="I239" s="35" t="n"/>
      <c r="K239" s="38">
        <f>IF(A239="","",IF(J239&lt;&gt;"","Discarded",IF(COUNTIF('Sales'!$B$2:$B$1000,A239)-COUNTIFS('Sales'!$B$2:$B$1000,A239,'Sales'!$F$2:$F$1000,"Cancelled")-COUNTIFS('Sales'!$B$2:$B$1000,A239,'Sales'!$F$2:$F$1000,"Returned")&gt;0,"Sold",IF(N(I239)&gt;0,"Online","In stock"))))</f>
        <v/>
      </c>
      <c r="L239" s="37">
        <f>IF(K239&lt;&gt;"Sold","",IFERROR(MAXIFS('Sales'!$A$2:$A$1000,'Sales'!$B$2:$B$1000,A239,'Sales'!$F$2:$F$1000,"&lt;&gt;Cancelled",'Sales'!$F$2:$F$1000,"&lt;&gt;Returned"),""))</f>
        <v/>
      </c>
      <c r="M239" s="39">
        <f>IF(OR(A239="",H239=""),"",IF(K239="Sold",IF(L239="","",L239-H239),TODAY()-H239))</f>
        <v/>
      </c>
      <c r="N239" s="38">
        <f>IF(OR(A239="",M239=""),"",IF(AND(K239&lt;&gt;"Sold",K239&lt;&gt;"Discarded",M239&gt;=JoursDormant),"Yes",""))</f>
        <v/>
      </c>
      <c r="O239" s="38">
        <f>IF(B239="","",IFERROR(INDEX('Purchases'!$I$2:$I$1000,MATCH(B239,'Purchases'!$A$2:$A$1000,0)),""))</f>
        <v/>
      </c>
    </row>
    <row r="240">
      <c r="G240" s="36">
        <f>IF(B240="","",IFERROR(INDEX('Purchases'!$G$2:$G$1000,MATCH(B240,'Purchases'!$A$2:$A$1000,0)),""))</f>
        <v/>
      </c>
      <c r="H240" s="37">
        <f>IF(B240="","",IFERROR(INDEX('Purchases'!$B$2:$B$1000,MATCH(B240,'Purchases'!$A$2:$A$1000,0)),""))</f>
        <v/>
      </c>
      <c r="I240" s="35" t="n"/>
      <c r="K240" s="38">
        <f>IF(A240="","",IF(J240&lt;&gt;"","Discarded",IF(COUNTIF('Sales'!$B$2:$B$1000,A240)-COUNTIFS('Sales'!$B$2:$B$1000,A240,'Sales'!$F$2:$F$1000,"Cancelled")-COUNTIFS('Sales'!$B$2:$B$1000,A240,'Sales'!$F$2:$F$1000,"Returned")&gt;0,"Sold",IF(N(I240)&gt;0,"Online","In stock"))))</f>
        <v/>
      </c>
      <c r="L240" s="37">
        <f>IF(K240&lt;&gt;"Sold","",IFERROR(MAXIFS('Sales'!$A$2:$A$1000,'Sales'!$B$2:$B$1000,A240,'Sales'!$F$2:$F$1000,"&lt;&gt;Cancelled",'Sales'!$F$2:$F$1000,"&lt;&gt;Returned"),""))</f>
        <v/>
      </c>
      <c r="M240" s="39">
        <f>IF(OR(A240="",H240=""),"",IF(K240="Sold",IF(L240="","",L240-H240),TODAY()-H240))</f>
        <v/>
      </c>
      <c r="N240" s="38">
        <f>IF(OR(A240="",M240=""),"",IF(AND(K240&lt;&gt;"Sold",K240&lt;&gt;"Discarded",M240&gt;=JoursDormant),"Yes",""))</f>
        <v/>
      </c>
      <c r="O240" s="38">
        <f>IF(B240="","",IFERROR(INDEX('Purchases'!$I$2:$I$1000,MATCH(B240,'Purchases'!$A$2:$A$1000,0)),""))</f>
        <v/>
      </c>
    </row>
    <row r="241">
      <c r="G241" s="36">
        <f>IF(B241="","",IFERROR(INDEX('Purchases'!$G$2:$G$1000,MATCH(B241,'Purchases'!$A$2:$A$1000,0)),""))</f>
        <v/>
      </c>
      <c r="H241" s="37">
        <f>IF(B241="","",IFERROR(INDEX('Purchases'!$B$2:$B$1000,MATCH(B241,'Purchases'!$A$2:$A$1000,0)),""))</f>
        <v/>
      </c>
      <c r="I241" s="35" t="n"/>
      <c r="K241" s="38">
        <f>IF(A241="","",IF(J241&lt;&gt;"","Discarded",IF(COUNTIF('Sales'!$B$2:$B$1000,A241)-COUNTIFS('Sales'!$B$2:$B$1000,A241,'Sales'!$F$2:$F$1000,"Cancelled")-COUNTIFS('Sales'!$B$2:$B$1000,A241,'Sales'!$F$2:$F$1000,"Returned")&gt;0,"Sold",IF(N(I241)&gt;0,"Online","In stock"))))</f>
        <v/>
      </c>
      <c r="L241" s="37">
        <f>IF(K241&lt;&gt;"Sold","",IFERROR(MAXIFS('Sales'!$A$2:$A$1000,'Sales'!$B$2:$B$1000,A241,'Sales'!$F$2:$F$1000,"&lt;&gt;Cancelled",'Sales'!$F$2:$F$1000,"&lt;&gt;Returned"),""))</f>
        <v/>
      </c>
      <c r="M241" s="39">
        <f>IF(OR(A241="",H241=""),"",IF(K241="Sold",IF(L241="","",L241-H241),TODAY()-H241))</f>
        <v/>
      </c>
      <c r="N241" s="38">
        <f>IF(OR(A241="",M241=""),"",IF(AND(K241&lt;&gt;"Sold",K241&lt;&gt;"Discarded",M241&gt;=JoursDormant),"Yes",""))</f>
        <v/>
      </c>
      <c r="O241" s="38">
        <f>IF(B241="","",IFERROR(INDEX('Purchases'!$I$2:$I$1000,MATCH(B241,'Purchases'!$A$2:$A$1000,0)),""))</f>
        <v/>
      </c>
    </row>
    <row r="242">
      <c r="G242" s="36">
        <f>IF(B242="","",IFERROR(INDEX('Purchases'!$G$2:$G$1000,MATCH(B242,'Purchases'!$A$2:$A$1000,0)),""))</f>
        <v/>
      </c>
      <c r="H242" s="37">
        <f>IF(B242="","",IFERROR(INDEX('Purchases'!$B$2:$B$1000,MATCH(B242,'Purchases'!$A$2:$A$1000,0)),""))</f>
        <v/>
      </c>
      <c r="I242" s="35" t="n"/>
      <c r="K242" s="38">
        <f>IF(A242="","",IF(J242&lt;&gt;"","Discarded",IF(COUNTIF('Sales'!$B$2:$B$1000,A242)-COUNTIFS('Sales'!$B$2:$B$1000,A242,'Sales'!$F$2:$F$1000,"Cancelled")-COUNTIFS('Sales'!$B$2:$B$1000,A242,'Sales'!$F$2:$F$1000,"Returned")&gt;0,"Sold",IF(N(I242)&gt;0,"Online","In stock"))))</f>
        <v/>
      </c>
      <c r="L242" s="37">
        <f>IF(K242&lt;&gt;"Sold","",IFERROR(MAXIFS('Sales'!$A$2:$A$1000,'Sales'!$B$2:$B$1000,A242,'Sales'!$F$2:$F$1000,"&lt;&gt;Cancelled",'Sales'!$F$2:$F$1000,"&lt;&gt;Returned"),""))</f>
        <v/>
      </c>
      <c r="M242" s="39">
        <f>IF(OR(A242="",H242=""),"",IF(K242="Sold",IF(L242="","",L242-H242),TODAY()-H242))</f>
        <v/>
      </c>
      <c r="N242" s="38">
        <f>IF(OR(A242="",M242=""),"",IF(AND(K242&lt;&gt;"Sold",K242&lt;&gt;"Discarded",M242&gt;=JoursDormant),"Yes",""))</f>
        <v/>
      </c>
      <c r="O242" s="38">
        <f>IF(B242="","",IFERROR(INDEX('Purchases'!$I$2:$I$1000,MATCH(B242,'Purchases'!$A$2:$A$1000,0)),""))</f>
        <v/>
      </c>
    </row>
    <row r="243">
      <c r="G243" s="36">
        <f>IF(B243="","",IFERROR(INDEX('Purchases'!$G$2:$G$1000,MATCH(B243,'Purchases'!$A$2:$A$1000,0)),""))</f>
        <v/>
      </c>
      <c r="H243" s="37">
        <f>IF(B243="","",IFERROR(INDEX('Purchases'!$B$2:$B$1000,MATCH(B243,'Purchases'!$A$2:$A$1000,0)),""))</f>
        <v/>
      </c>
      <c r="I243" s="35" t="n"/>
      <c r="K243" s="38">
        <f>IF(A243="","",IF(J243&lt;&gt;"","Discarded",IF(COUNTIF('Sales'!$B$2:$B$1000,A243)-COUNTIFS('Sales'!$B$2:$B$1000,A243,'Sales'!$F$2:$F$1000,"Cancelled")-COUNTIFS('Sales'!$B$2:$B$1000,A243,'Sales'!$F$2:$F$1000,"Returned")&gt;0,"Sold",IF(N(I243)&gt;0,"Online","In stock"))))</f>
        <v/>
      </c>
      <c r="L243" s="37">
        <f>IF(K243&lt;&gt;"Sold","",IFERROR(MAXIFS('Sales'!$A$2:$A$1000,'Sales'!$B$2:$B$1000,A243,'Sales'!$F$2:$F$1000,"&lt;&gt;Cancelled",'Sales'!$F$2:$F$1000,"&lt;&gt;Returned"),""))</f>
        <v/>
      </c>
      <c r="M243" s="39">
        <f>IF(OR(A243="",H243=""),"",IF(K243="Sold",IF(L243="","",L243-H243),TODAY()-H243))</f>
        <v/>
      </c>
      <c r="N243" s="38">
        <f>IF(OR(A243="",M243=""),"",IF(AND(K243&lt;&gt;"Sold",K243&lt;&gt;"Discarded",M243&gt;=JoursDormant),"Yes",""))</f>
        <v/>
      </c>
      <c r="O243" s="38">
        <f>IF(B243="","",IFERROR(INDEX('Purchases'!$I$2:$I$1000,MATCH(B243,'Purchases'!$A$2:$A$1000,0)),""))</f>
        <v/>
      </c>
    </row>
    <row r="244">
      <c r="G244" s="36">
        <f>IF(B244="","",IFERROR(INDEX('Purchases'!$G$2:$G$1000,MATCH(B244,'Purchases'!$A$2:$A$1000,0)),""))</f>
        <v/>
      </c>
      <c r="H244" s="37">
        <f>IF(B244="","",IFERROR(INDEX('Purchases'!$B$2:$B$1000,MATCH(B244,'Purchases'!$A$2:$A$1000,0)),""))</f>
        <v/>
      </c>
      <c r="I244" s="35" t="n"/>
      <c r="K244" s="38">
        <f>IF(A244="","",IF(J244&lt;&gt;"","Discarded",IF(COUNTIF('Sales'!$B$2:$B$1000,A244)-COUNTIFS('Sales'!$B$2:$B$1000,A244,'Sales'!$F$2:$F$1000,"Cancelled")-COUNTIFS('Sales'!$B$2:$B$1000,A244,'Sales'!$F$2:$F$1000,"Returned")&gt;0,"Sold",IF(N(I244)&gt;0,"Online","In stock"))))</f>
        <v/>
      </c>
      <c r="L244" s="37">
        <f>IF(K244&lt;&gt;"Sold","",IFERROR(MAXIFS('Sales'!$A$2:$A$1000,'Sales'!$B$2:$B$1000,A244,'Sales'!$F$2:$F$1000,"&lt;&gt;Cancelled",'Sales'!$F$2:$F$1000,"&lt;&gt;Returned"),""))</f>
        <v/>
      </c>
      <c r="M244" s="39">
        <f>IF(OR(A244="",H244=""),"",IF(K244="Sold",IF(L244="","",L244-H244),TODAY()-H244))</f>
        <v/>
      </c>
      <c r="N244" s="38">
        <f>IF(OR(A244="",M244=""),"",IF(AND(K244&lt;&gt;"Sold",K244&lt;&gt;"Discarded",M244&gt;=JoursDormant),"Yes",""))</f>
        <v/>
      </c>
      <c r="O244" s="38">
        <f>IF(B244="","",IFERROR(INDEX('Purchases'!$I$2:$I$1000,MATCH(B244,'Purchases'!$A$2:$A$1000,0)),""))</f>
        <v/>
      </c>
    </row>
    <row r="245">
      <c r="G245" s="36">
        <f>IF(B245="","",IFERROR(INDEX('Purchases'!$G$2:$G$1000,MATCH(B245,'Purchases'!$A$2:$A$1000,0)),""))</f>
        <v/>
      </c>
      <c r="H245" s="37">
        <f>IF(B245="","",IFERROR(INDEX('Purchases'!$B$2:$B$1000,MATCH(B245,'Purchases'!$A$2:$A$1000,0)),""))</f>
        <v/>
      </c>
      <c r="I245" s="35" t="n"/>
      <c r="K245" s="38">
        <f>IF(A245="","",IF(J245&lt;&gt;"","Discarded",IF(COUNTIF('Sales'!$B$2:$B$1000,A245)-COUNTIFS('Sales'!$B$2:$B$1000,A245,'Sales'!$F$2:$F$1000,"Cancelled")-COUNTIFS('Sales'!$B$2:$B$1000,A245,'Sales'!$F$2:$F$1000,"Returned")&gt;0,"Sold",IF(N(I245)&gt;0,"Online","In stock"))))</f>
        <v/>
      </c>
      <c r="L245" s="37">
        <f>IF(K245&lt;&gt;"Sold","",IFERROR(MAXIFS('Sales'!$A$2:$A$1000,'Sales'!$B$2:$B$1000,A245,'Sales'!$F$2:$F$1000,"&lt;&gt;Cancelled",'Sales'!$F$2:$F$1000,"&lt;&gt;Returned"),""))</f>
        <v/>
      </c>
      <c r="M245" s="39">
        <f>IF(OR(A245="",H245=""),"",IF(K245="Sold",IF(L245="","",L245-H245),TODAY()-H245))</f>
        <v/>
      </c>
      <c r="N245" s="38">
        <f>IF(OR(A245="",M245=""),"",IF(AND(K245&lt;&gt;"Sold",K245&lt;&gt;"Discarded",M245&gt;=JoursDormant),"Yes",""))</f>
        <v/>
      </c>
      <c r="O245" s="38">
        <f>IF(B245="","",IFERROR(INDEX('Purchases'!$I$2:$I$1000,MATCH(B245,'Purchases'!$A$2:$A$1000,0)),""))</f>
        <v/>
      </c>
    </row>
    <row r="246">
      <c r="G246" s="36">
        <f>IF(B246="","",IFERROR(INDEX('Purchases'!$G$2:$G$1000,MATCH(B246,'Purchases'!$A$2:$A$1000,0)),""))</f>
        <v/>
      </c>
      <c r="H246" s="37">
        <f>IF(B246="","",IFERROR(INDEX('Purchases'!$B$2:$B$1000,MATCH(B246,'Purchases'!$A$2:$A$1000,0)),""))</f>
        <v/>
      </c>
      <c r="I246" s="35" t="n"/>
      <c r="K246" s="38">
        <f>IF(A246="","",IF(J246&lt;&gt;"","Discarded",IF(COUNTIF('Sales'!$B$2:$B$1000,A246)-COUNTIFS('Sales'!$B$2:$B$1000,A246,'Sales'!$F$2:$F$1000,"Cancelled")-COUNTIFS('Sales'!$B$2:$B$1000,A246,'Sales'!$F$2:$F$1000,"Returned")&gt;0,"Sold",IF(N(I246)&gt;0,"Online","In stock"))))</f>
        <v/>
      </c>
      <c r="L246" s="37">
        <f>IF(K246&lt;&gt;"Sold","",IFERROR(MAXIFS('Sales'!$A$2:$A$1000,'Sales'!$B$2:$B$1000,A246,'Sales'!$F$2:$F$1000,"&lt;&gt;Cancelled",'Sales'!$F$2:$F$1000,"&lt;&gt;Returned"),""))</f>
        <v/>
      </c>
      <c r="M246" s="39">
        <f>IF(OR(A246="",H246=""),"",IF(K246="Sold",IF(L246="","",L246-H246),TODAY()-H246))</f>
        <v/>
      </c>
      <c r="N246" s="38">
        <f>IF(OR(A246="",M246=""),"",IF(AND(K246&lt;&gt;"Sold",K246&lt;&gt;"Discarded",M246&gt;=JoursDormant),"Yes",""))</f>
        <v/>
      </c>
      <c r="O246" s="38">
        <f>IF(B246="","",IFERROR(INDEX('Purchases'!$I$2:$I$1000,MATCH(B246,'Purchases'!$A$2:$A$1000,0)),""))</f>
        <v/>
      </c>
    </row>
    <row r="247">
      <c r="G247" s="36">
        <f>IF(B247="","",IFERROR(INDEX('Purchases'!$G$2:$G$1000,MATCH(B247,'Purchases'!$A$2:$A$1000,0)),""))</f>
        <v/>
      </c>
      <c r="H247" s="37">
        <f>IF(B247="","",IFERROR(INDEX('Purchases'!$B$2:$B$1000,MATCH(B247,'Purchases'!$A$2:$A$1000,0)),""))</f>
        <v/>
      </c>
      <c r="I247" s="35" t="n"/>
      <c r="K247" s="38">
        <f>IF(A247="","",IF(J247&lt;&gt;"","Discarded",IF(COUNTIF('Sales'!$B$2:$B$1000,A247)-COUNTIFS('Sales'!$B$2:$B$1000,A247,'Sales'!$F$2:$F$1000,"Cancelled")-COUNTIFS('Sales'!$B$2:$B$1000,A247,'Sales'!$F$2:$F$1000,"Returned")&gt;0,"Sold",IF(N(I247)&gt;0,"Online","In stock"))))</f>
        <v/>
      </c>
      <c r="L247" s="37">
        <f>IF(K247&lt;&gt;"Sold","",IFERROR(MAXIFS('Sales'!$A$2:$A$1000,'Sales'!$B$2:$B$1000,A247,'Sales'!$F$2:$F$1000,"&lt;&gt;Cancelled",'Sales'!$F$2:$F$1000,"&lt;&gt;Returned"),""))</f>
        <v/>
      </c>
      <c r="M247" s="39">
        <f>IF(OR(A247="",H247=""),"",IF(K247="Sold",IF(L247="","",L247-H247),TODAY()-H247))</f>
        <v/>
      </c>
      <c r="N247" s="38">
        <f>IF(OR(A247="",M247=""),"",IF(AND(K247&lt;&gt;"Sold",K247&lt;&gt;"Discarded",M247&gt;=JoursDormant),"Yes",""))</f>
        <v/>
      </c>
      <c r="O247" s="38">
        <f>IF(B247="","",IFERROR(INDEX('Purchases'!$I$2:$I$1000,MATCH(B247,'Purchases'!$A$2:$A$1000,0)),""))</f>
        <v/>
      </c>
    </row>
    <row r="248">
      <c r="G248" s="36">
        <f>IF(B248="","",IFERROR(INDEX('Purchases'!$G$2:$G$1000,MATCH(B248,'Purchases'!$A$2:$A$1000,0)),""))</f>
        <v/>
      </c>
      <c r="H248" s="37">
        <f>IF(B248="","",IFERROR(INDEX('Purchases'!$B$2:$B$1000,MATCH(B248,'Purchases'!$A$2:$A$1000,0)),""))</f>
        <v/>
      </c>
      <c r="I248" s="35" t="n"/>
      <c r="K248" s="38">
        <f>IF(A248="","",IF(J248&lt;&gt;"","Discarded",IF(COUNTIF('Sales'!$B$2:$B$1000,A248)-COUNTIFS('Sales'!$B$2:$B$1000,A248,'Sales'!$F$2:$F$1000,"Cancelled")-COUNTIFS('Sales'!$B$2:$B$1000,A248,'Sales'!$F$2:$F$1000,"Returned")&gt;0,"Sold",IF(N(I248)&gt;0,"Online","In stock"))))</f>
        <v/>
      </c>
      <c r="L248" s="37">
        <f>IF(K248&lt;&gt;"Sold","",IFERROR(MAXIFS('Sales'!$A$2:$A$1000,'Sales'!$B$2:$B$1000,A248,'Sales'!$F$2:$F$1000,"&lt;&gt;Cancelled",'Sales'!$F$2:$F$1000,"&lt;&gt;Returned"),""))</f>
        <v/>
      </c>
      <c r="M248" s="39">
        <f>IF(OR(A248="",H248=""),"",IF(K248="Sold",IF(L248="","",L248-H248),TODAY()-H248))</f>
        <v/>
      </c>
      <c r="N248" s="38">
        <f>IF(OR(A248="",M248=""),"",IF(AND(K248&lt;&gt;"Sold",K248&lt;&gt;"Discarded",M248&gt;=JoursDormant),"Yes",""))</f>
        <v/>
      </c>
      <c r="O248" s="38">
        <f>IF(B248="","",IFERROR(INDEX('Purchases'!$I$2:$I$1000,MATCH(B248,'Purchases'!$A$2:$A$1000,0)),""))</f>
        <v/>
      </c>
    </row>
    <row r="249">
      <c r="G249" s="36">
        <f>IF(B249="","",IFERROR(INDEX('Purchases'!$G$2:$G$1000,MATCH(B249,'Purchases'!$A$2:$A$1000,0)),""))</f>
        <v/>
      </c>
      <c r="H249" s="37">
        <f>IF(B249="","",IFERROR(INDEX('Purchases'!$B$2:$B$1000,MATCH(B249,'Purchases'!$A$2:$A$1000,0)),""))</f>
        <v/>
      </c>
      <c r="I249" s="35" t="n"/>
      <c r="K249" s="38">
        <f>IF(A249="","",IF(J249&lt;&gt;"","Discarded",IF(COUNTIF('Sales'!$B$2:$B$1000,A249)-COUNTIFS('Sales'!$B$2:$B$1000,A249,'Sales'!$F$2:$F$1000,"Cancelled")-COUNTIFS('Sales'!$B$2:$B$1000,A249,'Sales'!$F$2:$F$1000,"Returned")&gt;0,"Sold",IF(N(I249)&gt;0,"Online","In stock"))))</f>
        <v/>
      </c>
      <c r="L249" s="37">
        <f>IF(K249&lt;&gt;"Sold","",IFERROR(MAXIFS('Sales'!$A$2:$A$1000,'Sales'!$B$2:$B$1000,A249,'Sales'!$F$2:$F$1000,"&lt;&gt;Cancelled",'Sales'!$F$2:$F$1000,"&lt;&gt;Returned"),""))</f>
        <v/>
      </c>
      <c r="M249" s="39">
        <f>IF(OR(A249="",H249=""),"",IF(K249="Sold",IF(L249="","",L249-H249),TODAY()-H249))</f>
        <v/>
      </c>
      <c r="N249" s="38">
        <f>IF(OR(A249="",M249=""),"",IF(AND(K249&lt;&gt;"Sold",K249&lt;&gt;"Discarded",M249&gt;=JoursDormant),"Yes",""))</f>
        <v/>
      </c>
      <c r="O249" s="38">
        <f>IF(B249="","",IFERROR(INDEX('Purchases'!$I$2:$I$1000,MATCH(B249,'Purchases'!$A$2:$A$1000,0)),""))</f>
        <v/>
      </c>
    </row>
    <row r="250">
      <c r="G250" s="36">
        <f>IF(B250="","",IFERROR(INDEX('Purchases'!$G$2:$G$1000,MATCH(B250,'Purchases'!$A$2:$A$1000,0)),""))</f>
        <v/>
      </c>
      <c r="H250" s="37">
        <f>IF(B250="","",IFERROR(INDEX('Purchases'!$B$2:$B$1000,MATCH(B250,'Purchases'!$A$2:$A$1000,0)),""))</f>
        <v/>
      </c>
      <c r="I250" s="35" t="n"/>
      <c r="K250" s="38">
        <f>IF(A250="","",IF(J250&lt;&gt;"","Discarded",IF(COUNTIF('Sales'!$B$2:$B$1000,A250)-COUNTIFS('Sales'!$B$2:$B$1000,A250,'Sales'!$F$2:$F$1000,"Cancelled")-COUNTIFS('Sales'!$B$2:$B$1000,A250,'Sales'!$F$2:$F$1000,"Returned")&gt;0,"Sold",IF(N(I250)&gt;0,"Online","In stock"))))</f>
        <v/>
      </c>
      <c r="L250" s="37">
        <f>IF(K250&lt;&gt;"Sold","",IFERROR(MAXIFS('Sales'!$A$2:$A$1000,'Sales'!$B$2:$B$1000,A250,'Sales'!$F$2:$F$1000,"&lt;&gt;Cancelled",'Sales'!$F$2:$F$1000,"&lt;&gt;Returned"),""))</f>
        <v/>
      </c>
      <c r="M250" s="39">
        <f>IF(OR(A250="",H250=""),"",IF(K250="Sold",IF(L250="","",L250-H250),TODAY()-H250))</f>
        <v/>
      </c>
      <c r="N250" s="38">
        <f>IF(OR(A250="",M250=""),"",IF(AND(K250&lt;&gt;"Sold",K250&lt;&gt;"Discarded",M250&gt;=JoursDormant),"Yes",""))</f>
        <v/>
      </c>
      <c r="O250" s="38">
        <f>IF(B250="","",IFERROR(INDEX('Purchases'!$I$2:$I$1000,MATCH(B250,'Purchases'!$A$2:$A$1000,0)),""))</f>
        <v/>
      </c>
    </row>
    <row r="251">
      <c r="G251" s="36">
        <f>IF(B251="","",IFERROR(INDEX('Purchases'!$G$2:$G$1000,MATCH(B251,'Purchases'!$A$2:$A$1000,0)),""))</f>
        <v/>
      </c>
      <c r="H251" s="37">
        <f>IF(B251="","",IFERROR(INDEX('Purchases'!$B$2:$B$1000,MATCH(B251,'Purchases'!$A$2:$A$1000,0)),""))</f>
        <v/>
      </c>
      <c r="I251" s="35" t="n"/>
      <c r="K251" s="38">
        <f>IF(A251="","",IF(J251&lt;&gt;"","Discarded",IF(COUNTIF('Sales'!$B$2:$B$1000,A251)-COUNTIFS('Sales'!$B$2:$B$1000,A251,'Sales'!$F$2:$F$1000,"Cancelled")-COUNTIFS('Sales'!$B$2:$B$1000,A251,'Sales'!$F$2:$F$1000,"Returned")&gt;0,"Sold",IF(N(I251)&gt;0,"Online","In stock"))))</f>
        <v/>
      </c>
      <c r="L251" s="37">
        <f>IF(K251&lt;&gt;"Sold","",IFERROR(MAXIFS('Sales'!$A$2:$A$1000,'Sales'!$B$2:$B$1000,A251,'Sales'!$F$2:$F$1000,"&lt;&gt;Cancelled",'Sales'!$F$2:$F$1000,"&lt;&gt;Returned"),""))</f>
        <v/>
      </c>
      <c r="M251" s="39">
        <f>IF(OR(A251="",H251=""),"",IF(K251="Sold",IF(L251="","",L251-H251),TODAY()-H251))</f>
        <v/>
      </c>
      <c r="N251" s="38">
        <f>IF(OR(A251="",M251=""),"",IF(AND(K251&lt;&gt;"Sold",K251&lt;&gt;"Discarded",M251&gt;=JoursDormant),"Yes",""))</f>
        <v/>
      </c>
      <c r="O251" s="38">
        <f>IF(B251="","",IFERROR(INDEX('Purchases'!$I$2:$I$1000,MATCH(B251,'Purchases'!$A$2:$A$1000,0)),""))</f>
        <v/>
      </c>
    </row>
    <row r="252">
      <c r="G252" s="36">
        <f>IF(B252="","",IFERROR(INDEX('Purchases'!$G$2:$G$1000,MATCH(B252,'Purchases'!$A$2:$A$1000,0)),""))</f>
        <v/>
      </c>
      <c r="H252" s="37">
        <f>IF(B252="","",IFERROR(INDEX('Purchases'!$B$2:$B$1000,MATCH(B252,'Purchases'!$A$2:$A$1000,0)),""))</f>
        <v/>
      </c>
      <c r="I252" s="35" t="n"/>
      <c r="K252" s="38">
        <f>IF(A252="","",IF(J252&lt;&gt;"","Discarded",IF(COUNTIF('Sales'!$B$2:$B$1000,A252)-COUNTIFS('Sales'!$B$2:$B$1000,A252,'Sales'!$F$2:$F$1000,"Cancelled")-COUNTIFS('Sales'!$B$2:$B$1000,A252,'Sales'!$F$2:$F$1000,"Returned")&gt;0,"Sold",IF(N(I252)&gt;0,"Online","In stock"))))</f>
        <v/>
      </c>
      <c r="L252" s="37">
        <f>IF(K252&lt;&gt;"Sold","",IFERROR(MAXIFS('Sales'!$A$2:$A$1000,'Sales'!$B$2:$B$1000,A252,'Sales'!$F$2:$F$1000,"&lt;&gt;Cancelled",'Sales'!$F$2:$F$1000,"&lt;&gt;Returned"),""))</f>
        <v/>
      </c>
      <c r="M252" s="39">
        <f>IF(OR(A252="",H252=""),"",IF(K252="Sold",IF(L252="","",L252-H252),TODAY()-H252))</f>
        <v/>
      </c>
      <c r="N252" s="38">
        <f>IF(OR(A252="",M252=""),"",IF(AND(K252&lt;&gt;"Sold",K252&lt;&gt;"Discarded",M252&gt;=JoursDormant),"Yes",""))</f>
        <v/>
      </c>
      <c r="O252" s="38">
        <f>IF(B252="","",IFERROR(INDEX('Purchases'!$I$2:$I$1000,MATCH(B252,'Purchases'!$A$2:$A$1000,0)),""))</f>
        <v/>
      </c>
    </row>
    <row r="253">
      <c r="G253" s="36">
        <f>IF(B253="","",IFERROR(INDEX('Purchases'!$G$2:$G$1000,MATCH(B253,'Purchases'!$A$2:$A$1000,0)),""))</f>
        <v/>
      </c>
      <c r="H253" s="37">
        <f>IF(B253="","",IFERROR(INDEX('Purchases'!$B$2:$B$1000,MATCH(B253,'Purchases'!$A$2:$A$1000,0)),""))</f>
        <v/>
      </c>
      <c r="I253" s="35" t="n"/>
      <c r="K253" s="38">
        <f>IF(A253="","",IF(J253&lt;&gt;"","Discarded",IF(COUNTIF('Sales'!$B$2:$B$1000,A253)-COUNTIFS('Sales'!$B$2:$B$1000,A253,'Sales'!$F$2:$F$1000,"Cancelled")-COUNTIFS('Sales'!$B$2:$B$1000,A253,'Sales'!$F$2:$F$1000,"Returned")&gt;0,"Sold",IF(N(I253)&gt;0,"Online","In stock"))))</f>
        <v/>
      </c>
      <c r="L253" s="37">
        <f>IF(K253&lt;&gt;"Sold","",IFERROR(MAXIFS('Sales'!$A$2:$A$1000,'Sales'!$B$2:$B$1000,A253,'Sales'!$F$2:$F$1000,"&lt;&gt;Cancelled",'Sales'!$F$2:$F$1000,"&lt;&gt;Returned"),""))</f>
        <v/>
      </c>
      <c r="M253" s="39">
        <f>IF(OR(A253="",H253=""),"",IF(K253="Sold",IF(L253="","",L253-H253),TODAY()-H253))</f>
        <v/>
      </c>
      <c r="N253" s="38">
        <f>IF(OR(A253="",M253=""),"",IF(AND(K253&lt;&gt;"Sold",K253&lt;&gt;"Discarded",M253&gt;=JoursDormant),"Yes",""))</f>
        <v/>
      </c>
      <c r="O253" s="38">
        <f>IF(B253="","",IFERROR(INDEX('Purchases'!$I$2:$I$1000,MATCH(B253,'Purchases'!$A$2:$A$1000,0)),""))</f>
        <v/>
      </c>
    </row>
    <row r="254">
      <c r="G254" s="36">
        <f>IF(B254="","",IFERROR(INDEX('Purchases'!$G$2:$G$1000,MATCH(B254,'Purchases'!$A$2:$A$1000,0)),""))</f>
        <v/>
      </c>
      <c r="H254" s="37">
        <f>IF(B254="","",IFERROR(INDEX('Purchases'!$B$2:$B$1000,MATCH(B254,'Purchases'!$A$2:$A$1000,0)),""))</f>
        <v/>
      </c>
      <c r="I254" s="35" t="n"/>
      <c r="K254" s="38">
        <f>IF(A254="","",IF(J254&lt;&gt;"","Discarded",IF(COUNTIF('Sales'!$B$2:$B$1000,A254)-COUNTIFS('Sales'!$B$2:$B$1000,A254,'Sales'!$F$2:$F$1000,"Cancelled")-COUNTIFS('Sales'!$B$2:$B$1000,A254,'Sales'!$F$2:$F$1000,"Returned")&gt;0,"Sold",IF(N(I254)&gt;0,"Online","In stock"))))</f>
        <v/>
      </c>
      <c r="L254" s="37">
        <f>IF(K254&lt;&gt;"Sold","",IFERROR(MAXIFS('Sales'!$A$2:$A$1000,'Sales'!$B$2:$B$1000,A254,'Sales'!$F$2:$F$1000,"&lt;&gt;Cancelled",'Sales'!$F$2:$F$1000,"&lt;&gt;Returned"),""))</f>
        <v/>
      </c>
      <c r="M254" s="39">
        <f>IF(OR(A254="",H254=""),"",IF(K254="Sold",IF(L254="","",L254-H254),TODAY()-H254))</f>
        <v/>
      </c>
      <c r="N254" s="38">
        <f>IF(OR(A254="",M254=""),"",IF(AND(K254&lt;&gt;"Sold",K254&lt;&gt;"Discarded",M254&gt;=JoursDormant),"Yes",""))</f>
        <v/>
      </c>
      <c r="O254" s="38">
        <f>IF(B254="","",IFERROR(INDEX('Purchases'!$I$2:$I$1000,MATCH(B254,'Purchases'!$A$2:$A$1000,0)),""))</f>
        <v/>
      </c>
    </row>
    <row r="255">
      <c r="G255" s="36">
        <f>IF(B255="","",IFERROR(INDEX('Purchases'!$G$2:$G$1000,MATCH(B255,'Purchases'!$A$2:$A$1000,0)),""))</f>
        <v/>
      </c>
      <c r="H255" s="37">
        <f>IF(B255="","",IFERROR(INDEX('Purchases'!$B$2:$B$1000,MATCH(B255,'Purchases'!$A$2:$A$1000,0)),""))</f>
        <v/>
      </c>
      <c r="I255" s="35" t="n"/>
      <c r="K255" s="38">
        <f>IF(A255="","",IF(J255&lt;&gt;"","Discarded",IF(COUNTIF('Sales'!$B$2:$B$1000,A255)-COUNTIFS('Sales'!$B$2:$B$1000,A255,'Sales'!$F$2:$F$1000,"Cancelled")-COUNTIFS('Sales'!$B$2:$B$1000,A255,'Sales'!$F$2:$F$1000,"Returned")&gt;0,"Sold",IF(N(I255)&gt;0,"Online","In stock"))))</f>
        <v/>
      </c>
      <c r="L255" s="37">
        <f>IF(K255&lt;&gt;"Sold","",IFERROR(MAXIFS('Sales'!$A$2:$A$1000,'Sales'!$B$2:$B$1000,A255,'Sales'!$F$2:$F$1000,"&lt;&gt;Cancelled",'Sales'!$F$2:$F$1000,"&lt;&gt;Returned"),""))</f>
        <v/>
      </c>
      <c r="M255" s="39">
        <f>IF(OR(A255="",H255=""),"",IF(K255="Sold",IF(L255="","",L255-H255),TODAY()-H255))</f>
        <v/>
      </c>
      <c r="N255" s="38">
        <f>IF(OR(A255="",M255=""),"",IF(AND(K255&lt;&gt;"Sold",K255&lt;&gt;"Discarded",M255&gt;=JoursDormant),"Yes",""))</f>
        <v/>
      </c>
      <c r="O255" s="38">
        <f>IF(B255="","",IFERROR(INDEX('Purchases'!$I$2:$I$1000,MATCH(B255,'Purchases'!$A$2:$A$1000,0)),""))</f>
        <v/>
      </c>
    </row>
    <row r="256">
      <c r="G256" s="36">
        <f>IF(B256="","",IFERROR(INDEX('Purchases'!$G$2:$G$1000,MATCH(B256,'Purchases'!$A$2:$A$1000,0)),""))</f>
        <v/>
      </c>
      <c r="H256" s="37">
        <f>IF(B256="","",IFERROR(INDEX('Purchases'!$B$2:$B$1000,MATCH(B256,'Purchases'!$A$2:$A$1000,0)),""))</f>
        <v/>
      </c>
      <c r="I256" s="35" t="n"/>
      <c r="K256" s="38">
        <f>IF(A256="","",IF(J256&lt;&gt;"","Discarded",IF(COUNTIF('Sales'!$B$2:$B$1000,A256)-COUNTIFS('Sales'!$B$2:$B$1000,A256,'Sales'!$F$2:$F$1000,"Cancelled")-COUNTIFS('Sales'!$B$2:$B$1000,A256,'Sales'!$F$2:$F$1000,"Returned")&gt;0,"Sold",IF(N(I256)&gt;0,"Online","In stock"))))</f>
        <v/>
      </c>
      <c r="L256" s="37">
        <f>IF(K256&lt;&gt;"Sold","",IFERROR(MAXIFS('Sales'!$A$2:$A$1000,'Sales'!$B$2:$B$1000,A256,'Sales'!$F$2:$F$1000,"&lt;&gt;Cancelled",'Sales'!$F$2:$F$1000,"&lt;&gt;Returned"),""))</f>
        <v/>
      </c>
      <c r="M256" s="39">
        <f>IF(OR(A256="",H256=""),"",IF(K256="Sold",IF(L256="","",L256-H256),TODAY()-H256))</f>
        <v/>
      </c>
      <c r="N256" s="38">
        <f>IF(OR(A256="",M256=""),"",IF(AND(K256&lt;&gt;"Sold",K256&lt;&gt;"Discarded",M256&gt;=JoursDormant),"Yes",""))</f>
        <v/>
      </c>
      <c r="O256" s="38">
        <f>IF(B256="","",IFERROR(INDEX('Purchases'!$I$2:$I$1000,MATCH(B256,'Purchases'!$A$2:$A$1000,0)),""))</f>
        <v/>
      </c>
    </row>
    <row r="257">
      <c r="G257" s="36">
        <f>IF(B257="","",IFERROR(INDEX('Purchases'!$G$2:$G$1000,MATCH(B257,'Purchases'!$A$2:$A$1000,0)),""))</f>
        <v/>
      </c>
      <c r="H257" s="37">
        <f>IF(B257="","",IFERROR(INDEX('Purchases'!$B$2:$B$1000,MATCH(B257,'Purchases'!$A$2:$A$1000,0)),""))</f>
        <v/>
      </c>
      <c r="I257" s="35" t="n"/>
      <c r="K257" s="38">
        <f>IF(A257="","",IF(J257&lt;&gt;"","Discarded",IF(COUNTIF('Sales'!$B$2:$B$1000,A257)-COUNTIFS('Sales'!$B$2:$B$1000,A257,'Sales'!$F$2:$F$1000,"Cancelled")-COUNTIFS('Sales'!$B$2:$B$1000,A257,'Sales'!$F$2:$F$1000,"Returned")&gt;0,"Sold",IF(N(I257)&gt;0,"Online","In stock"))))</f>
        <v/>
      </c>
      <c r="L257" s="37">
        <f>IF(K257&lt;&gt;"Sold","",IFERROR(MAXIFS('Sales'!$A$2:$A$1000,'Sales'!$B$2:$B$1000,A257,'Sales'!$F$2:$F$1000,"&lt;&gt;Cancelled",'Sales'!$F$2:$F$1000,"&lt;&gt;Returned"),""))</f>
        <v/>
      </c>
      <c r="M257" s="39">
        <f>IF(OR(A257="",H257=""),"",IF(K257="Sold",IF(L257="","",L257-H257),TODAY()-H257))</f>
        <v/>
      </c>
      <c r="N257" s="38">
        <f>IF(OR(A257="",M257=""),"",IF(AND(K257&lt;&gt;"Sold",K257&lt;&gt;"Discarded",M257&gt;=JoursDormant),"Yes",""))</f>
        <v/>
      </c>
      <c r="O257" s="38">
        <f>IF(B257="","",IFERROR(INDEX('Purchases'!$I$2:$I$1000,MATCH(B257,'Purchases'!$A$2:$A$1000,0)),""))</f>
        <v/>
      </c>
    </row>
    <row r="258">
      <c r="G258" s="36">
        <f>IF(B258="","",IFERROR(INDEX('Purchases'!$G$2:$G$1000,MATCH(B258,'Purchases'!$A$2:$A$1000,0)),""))</f>
        <v/>
      </c>
      <c r="H258" s="37">
        <f>IF(B258="","",IFERROR(INDEX('Purchases'!$B$2:$B$1000,MATCH(B258,'Purchases'!$A$2:$A$1000,0)),""))</f>
        <v/>
      </c>
      <c r="I258" s="35" t="n"/>
      <c r="K258" s="38">
        <f>IF(A258="","",IF(J258&lt;&gt;"","Discarded",IF(COUNTIF('Sales'!$B$2:$B$1000,A258)-COUNTIFS('Sales'!$B$2:$B$1000,A258,'Sales'!$F$2:$F$1000,"Cancelled")-COUNTIFS('Sales'!$B$2:$B$1000,A258,'Sales'!$F$2:$F$1000,"Returned")&gt;0,"Sold",IF(N(I258)&gt;0,"Online","In stock"))))</f>
        <v/>
      </c>
      <c r="L258" s="37">
        <f>IF(K258&lt;&gt;"Sold","",IFERROR(MAXIFS('Sales'!$A$2:$A$1000,'Sales'!$B$2:$B$1000,A258,'Sales'!$F$2:$F$1000,"&lt;&gt;Cancelled",'Sales'!$F$2:$F$1000,"&lt;&gt;Returned"),""))</f>
        <v/>
      </c>
      <c r="M258" s="39">
        <f>IF(OR(A258="",H258=""),"",IF(K258="Sold",IF(L258="","",L258-H258),TODAY()-H258))</f>
        <v/>
      </c>
      <c r="N258" s="38">
        <f>IF(OR(A258="",M258=""),"",IF(AND(K258&lt;&gt;"Sold",K258&lt;&gt;"Discarded",M258&gt;=JoursDormant),"Yes",""))</f>
        <v/>
      </c>
      <c r="O258" s="38">
        <f>IF(B258="","",IFERROR(INDEX('Purchases'!$I$2:$I$1000,MATCH(B258,'Purchases'!$A$2:$A$1000,0)),""))</f>
        <v/>
      </c>
    </row>
    <row r="259">
      <c r="G259" s="36">
        <f>IF(B259="","",IFERROR(INDEX('Purchases'!$G$2:$G$1000,MATCH(B259,'Purchases'!$A$2:$A$1000,0)),""))</f>
        <v/>
      </c>
      <c r="H259" s="37">
        <f>IF(B259="","",IFERROR(INDEX('Purchases'!$B$2:$B$1000,MATCH(B259,'Purchases'!$A$2:$A$1000,0)),""))</f>
        <v/>
      </c>
      <c r="I259" s="35" t="n"/>
      <c r="K259" s="38">
        <f>IF(A259="","",IF(J259&lt;&gt;"","Discarded",IF(COUNTIF('Sales'!$B$2:$B$1000,A259)-COUNTIFS('Sales'!$B$2:$B$1000,A259,'Sales'!$F$2:$F$1000,"Cancelled")-COUNTIFS('Sales'!$B$2:$B$1000,A259,'Sales'!$F$2:$F$1000,"Returned")&gt;0,"Sold",IF(N(I259)&gt;0,"Online","In stock"))))</f>
        <v/>
      </c>
      <c r="L259" s="37">
        <f>IF(K259&lt;&gt;"Sold","",IFERROR(MAXIFS('Sales'!$A$2:$A$1000,'Sales'!$B$2:$B$1000,A259,'Sales'!$F$2:$F$1000,"&lt;&gt;Cancelled",'Sales'!$F$2:$F$1000,"&lt;&gt;Returned"),""))</f>
        <v/>
      </c>
      <c r="M259" s="39">
        <f>IF(OR(A259="",H259=""),"",IF(K259="Sold",IF(L259="","",L259-H259),TODAY()-H259))</f>
        <v/>
      </c>
      <c r="N259" s="38">
        <f>IF(OR(A259="",M259=""),"",IF(AND(K259&lt;&gt;"Sold",K259&lt;&gt;"Discarded",M259&gt;=JoursDormant),"Yes",""))</f>
        <v/>
      </c>
      <c r="O259" s="38">
        <f>IF(B259="","",IFERROR(INDEX('Purchases'!$I$2:$I$1000,MATCH(B259,'Purchases'!$A$2:$A$1000,0)),""))</f>
        <v/>
      </c>
    </row>
    <row r="260">
      <c r="G260" s="36">
        <f>IF(B260="","",IFERROR(INDEX('Purchases'!$G$2:$G$1000,MATCH(B260,'Purchases'!$A$2:$A$1000,0)),""))</f>
        <v/>
      </c>
      <c r="H260" s="37">
        <f>IF(B260="","",IFERROR(INDEX('Purchases'!$B$2:$B$1000,MATCH(B260,'Purchases'!$A$2:$A$1000,0)),""))</f>
        <v/>
      </c>
      <c r="I260" s="35" t="n"/>
      <c r="K260" s="38">
        <f>IF(A260="","",IF(J260&lt;&gt;"","Discarded",IF(COUNTIF('Sales'!$B$2:$B$1000,A260)-COUNTIFS('Sales'!$B$2:$B$1000,A260,'Sales'!$F$2:$F$1000,"Cancelled")-COUNTIFS('Sales'!$B$2:$B$1000,A260,'Sales'!$F$2:$F$1000,"Returned")&gt;0,"Sold",IF(N(I260)&gt;0,"Online","In stock"))))</f>
        <v/>
      </c>
      <c r="L260" s="37">
        <f>IF(K260&lt;&gt;"Sold","",IFERROR(MAXIFS('Sales'!$A$2:$A$1000,'Sales'!$B$2:$B$1000,A260,'Sales'!$F$2:$F$1000,"&lt;&gt;Cancelled",'Sales'!$F$2:$F$1000,"&lt;&gt;Returned"),""))</f>
        <v/>
      </c>
      <c r="M260" s="39">
        <f>IF(OR(A260="",H260=""),"",IF(K260="Sold",IF(L260="","",L260-H260),TODAY()-H260))</f>
        <v/>
      </c>
      <c r="N260" s="38">
        <f>IF(OR(A260="",M260=""),"",IF(AND(K260&lt;&gt;"Sold",K260&lt;&gt;"Discarded",M260&gt;=JoursDormant),"Yes",""))</f>
        <v/>
      </c>
      <c r="O260" s="38">
        <f>IF(B260="","",IFERROR(INDEX('Purchases'!$I$2:$I$1000,MATCH(B260,'Purchases'!$A$2:$A$1000,0)),""))</f>
        <v/>
      </c>
    </row>
    <row r="261">
      <c r="G261" s="36">
        <f>IF(B261="","",IFERROR(INDEX('Purchases'!$G$2:$G$1000,MATCH(B261,'Purchases'!$A$2:$A$1000,0)),""))</f>
        <v/>
      </c>
      <c r="H261" s="37">
        <f>IF(B261="","",IFERROR(INDEX('Purchases'!$B$2:$B$1000,MATCH(B261,'Purchases'!$A$2:$A$1000,0)),""))</f>
        <v/>
      </c>
      <c r="I261" s="35" t="n"/>
      <c r="K261" s="38">
        <f>IF(A261="","",IF(J261&lt;&gt;"","Discarded",IF(COUNTIF('Sales'!$B$2:$B$1000,A261)-COUNTIFS('Sales'!$B$2:$B$1000,A261,'Sales'!$F$2:$F$1000,"Cancelled")-COUNTIFS('Sales'!$B$2:$B$1000,A261,'Sales'!$F$2:$F$1000,"Returned")&gt;0,"Sold",IF(N(I261)&gt;0,"Online","In stock"))))</f>
        <v/>
      </c>
      <c r="L261" s="37">
        <f>IF(K261&lt;&gt;"Sold","",IFERROR(MAXIFS('Sales'!$A$2:$A$1000,'Sales'!$B$2:$B$1000,A261,'Sales'!$F$2:$F$1000,"&lt;&gt;Cancelled",'Sales'!$F$2:$F$1000,"&lt;&gt;Returned"),""))</f>
        <v/>
      </c>
      <c r="M261" s="39">
        <f>IF(OR(A261="",H261=""),"",IF(K261="Sold",IF(L261="","",L261-H261),TODAY()-H261))</f>
        <v/>
      </c>
      <c r="N261" s="38">
        <f>IF(OR(A261="",M261=""),"",IF(AND(K261&lt;&gt;"Sold",K261&lt;&gt;"Discarded",M261&gt;=JoursDormant),"Yes",""))</f>
        <v/>
      </c>
      <c r="O261" s="38">
        <f>IF(B261="","",IFERROR(INDEX('Purchases'!$I$2:$I$1000,MATCH(B261,'Purchases'!$A$2:$A$1000,0)),""))</f>
        <v/>
      </c>
    </row>
    <row r="262">
      <c r="G262" s="36">
        <f>IF(B262="","",IFERROR(INDEX('Purchases'!$G$2:$G$1000,MATCH(B262,'Purchases'!$A$2:$A$1000,0)),""))</f>
        <v/>
      </c>
      <c r="H262" s="37">
        <f>IF(B262="","",IFERROR(INDEX('Purchases'!$B$2:$B$1000,MATCH(B262,'Purchases'!$A$2:$A$1000,0)),""))</f>
        <v/>
      </c>
      <c r="I262" s="35" t="n"/>
      <c r="K262" s="38">
        <f>IF(A262="","",IF(J262&lt;&gt;"","Discarded",IF(COUNTIF('Sales'!$B$2:$B$1000,A262)-COUNTIFS('Sales'!$B$2:$B$1000,A262,'Sales'!$F$2:$F$1000,"Cancelled")-COUNTIFS('Sales'!$B$2:$B$1000,A262,'Sales'!$F$2:$F$1000,"Returned")&gt;0,"Sold",IF(N(I262)&gt;0,"Online","In stock"))))</f>
        <v/>
      </c>
      <c r="L262" s="37">
        <f>IF(K262&lt;&gt;"Sold","",IFERROR(MAXIFS('Sales'!$A$2:$A$1000,'Sales'!$B$2:$B$1000,A262,'Sales'!$F$2:$F$1000,"&lt;&gt;Cancelled",'Sales'!$F$2:$F$1000,"&lt;&gt;Returned"),""))</f>
        <v/>
      </c>
      <c r="M262" s="39">
        <f>IF(OR(A262="",H262=""),"",IF(K262="Sold",IF(L262="","",L262-H262),TODAY()-H262))</f>
        <v/>
      </c>
      <c r="N262" s="38">
        <f>IF(OR(A262="",M262=""),"",IF(AND(K262&lt;&gt;"Sold",K262&lt;&gt;"Discarded",M262&gt;=JoursDormant),"Yes",""))</f>
        <v/>
      </c>
      <c r="O262" s="38">
        <f>IF(B262="","",IFERROR(INDEX('Purchases'!$I$2:$I$1000,MATCH(B262,'Purchases'!$A$2:$A$1000,0)),""))</f>
        <v/>
      </c>
    </row>
    <row r="263">
      <c r="G263" s="36">
        <f>IF(B263="","",IFERROR(INDEX('Purchases'!$G$2:$G$1000,MATCH(B263,'Purchases'!$A$2:$A$1000,0)),""))</f>
        <v/>
      </c>
      <c r="H263" s="37">
        <f>IF(B263="","",IFERROR(INDEX('Purchases'!$B$2:$B$1000,MATCH(B263,'Purchases'!$A$2:$A$1000,0)),""))</f>
        <v/>
      </c>
      <c r="I263" s="35" t="n"/>
      <c r="K263" s="38">
        <f>IF(A263="","",IF(J263&lt;&gt;"","Discarded",IF(COUNTIF('Sales'!$B$2:$B$1000,A263)-COUNTIFS('Sales'!$B$2:$B$1000,A263,'Sales'!$F$2:$F$1000,"Cancelled")-COUNTIFS('Sales'!$B$2:$B$1000,A263,'Sales'!$F$2:$F$1000,"Returned")&gt;0,"Sold",IF(N(I263)&gt;0,"Online","In stock"))))</f>
        <v/>
      </c>
      <c r="L263" s="37">
        <f>IF(K263&lt;&gt;"Sold","",IFERROR(MAXIFS('Sales'!$A$2:$A$1000,'Sales'!$B$2:$B$1000,A263,'Sales'!$F$2:$F$1000,"&lt;&gt;Cancelled",'Sales'!$F$2:$F$1000,"&lt;&gt;Returned"),""))</f>
        <v/>
      </c>
      <c r="M263" s="39">
        <f>IF(OR(A263="",H263=""),"",IF(K263="Sold",IF(L263="","",L263-H263),TODAY()-H263))</f>
        <v/>
      </c>
      <c r="N263" s="38">
        <f>IF(OR(A263="",M263=""),"",IF(AND(K263&lt;&gt;"Sold",K263&lt;&gt;"Discarded",M263&gt;=JoursDormant),"Yes",""))</f>
        <v/>
      </c>
      <c r="O263" s="38">
        <f>IF(B263="","",IFERROR(INDEX('Purchases'!$I$2:$I$1000,MATCH(B263,'Purchases'!$A$2:$A$1000,0)),""))</f>
        <v/>
      </c>
    </row>
    <row r="264">
      <c r="G264" s="36">
        <f>IF(B264="","",IFERROR(INDEX('Purchases'!$G$2:$G$1000,MATCH(B264,'Purchases'!$A$2:$A$1000,0)),""))</f>
        <v/>
      </c>
      <c r="H264" s="37">
        <f>IF(B264="","",IFERROR(INDEX('Purchases'!$B$2:$B$1000,MATCH(B264,'Purchases'!$A$2:$A$1000,0)),""))</f>
        <v/>
      </c>
      <c r="I264" s="35" t="n"/>
      <c r="K264" s="38">
        <f>IF(A264="","",IF(J264&lt;&gt;"","Discarded",IF(COUNTIF('Sales'!$B$2:$B$1000,A264)-COUNTIFS('Sales'!$B$2:$B$1000,A264,'Sales'!$F$2:$F$1000,"Cancelled")-COUNTIFS('Sales'!$B$2:$B$1000,A264,'Sales'!$F$2:$F$1000,"Returned")&gt;0,"Sold",IF(N(I264)&gt;0,"Online","In stock"))))</f>
        <v/>
      </c>
      <c r="L264" s="37">
        <f>IF(K264&lt;&gt;"Sold","",IFERROR(MAXIFS('Sales'!$A$2:$A$1000,'Sales'!$B$2:$B$1000,A264,'Sales'!$F$2:$F$1000,"&lt;&gt;Cancelled",'Sales'!$F$2:$F$1000,"&lt;&gt;Returned"),""))</f>
        <v/>
      </c>
      <c r="M264" s="39">
        <f>IF(OR(A264="",H264=""),"",IF(K264="Sold",IF(L264="","",L264-H264),TODAY()-H264))</f>
        <v/>
      </c>
      <c r="N264" s="38">
        <f>IF(OR(A264="",M264=""),"",IF(AND(K264&lt;&gt;"Sold",K264&lt;&gt;"Discarded",M264&gt;=JoursDormant),"Yes",""))</f>
        <v/>
      </c>
      <c r="O264" s="38">
        <f>IF(B264="","",IFERROR(INDEX('Purchases'!$I$2:$I$1000,MATCH(B264,'Purchases'!$A$2:$A$1000,0)),""))</f>
        <v/>
      </c>
    </row>
    <row r="265">
      <c r="G265" s="36">
        <f>IF(B265="","",IFERROR(INDEX('Purchases'!$G$2:$G$1000,MATCH(B265,'Purchases'!$A$2:$A$1000,0)),""))</f>
        <v/>
      </c>
      <c r="H265" s="37">
        <f>IF(B265="","",IFERROR(INDEX('Purchases'!$B$2:$B$1000,MATCH(B265,'Purchases'!$A$2:$A$1000,0)),""))</f>
        <v/>
      </c>
      <c r="I265" s="35" t="n"/>
      <c r="K265" s="38">
        <f>IF(A265="","",IF(J265&lt;&gt;"","Discarded",IF(COUNTIF('Sales'!$B$2:$B$1000,A265)-COUNTIFS('Sales'!$B$2:$B$1000,A265,'Sales'!$F$2:$F$1000,"Cancelled")-COUNTIFS('Sales'!$B$2:$B$1000,A265,'Sales'!$F$2:$F$1000,"Returned")&gt;0,"Sold",IF(N(I265)&gt;0,"Online","In stock"))))</f>
        <v/>
      </c>
      <c r="L265" s="37">
        <f>IF(K265&lt;&gt;"Sold","",IFERROR(MAXIFS('Sales'!$A$2:$A$1000,'Sales'!$B$2:$B$1000,A265,'Sales'!$F$2:$F$1000,"&lt;&gt;Cancelled",'Sales'!$F$2:$F$1000,"&lt;&gt;Returned"),""))</f>
        <v/>
      </c>
      <c r="M265" s="39">
        <f>IF(OR(A265="",H265=""),"",IF(K265="Sold",IF(L265="","",L265-H265),TODAY()-H265))</f>
        <v/>
      </c>
      <c r="N265" s="38">
        <f>IF(OR(A265="",M265=""),"",IF(AND(K265&lt;&gt;"Sold",K265&lt;&gt;"Discarded",M265&gt;=JoursDormant),"Yes",""))</f>
        <v/>
      </c>
      <c r="O265" s="38">
        <f>IF(B265="","",IFERROR(INDEX('Purchases'!$I$2:$I$1000,MATCH(B265,'Purchases'!$A$2:$A$1000,0)),""))</f>
        <v/>
      </c>
    </row>
    <row r="266">
      <c r="G266" s="36">
        <f>IF(B266="","",IFERROR(INDEX('Purchases'!$G$2:$G$1000,MATCH(B266,'Purchases'!$A$2:$A$1000,0)),""))</f>
        <v/>
      </c>
      <c r="H266" s="37">
        <f>IF(B266="","",IFERROR(INDEX('Purchases'!$B$2:$B$1000,MATCH(B266,'Purchases'!$A$2:$A$1000,0)),""))</f>
        <v/>
      </c>
      <c r="I266" s="35" t="n"/>
      <c r="K266" s="38">
        <f>IF(A266="","",IF(J266&lt;&gt;"","Discarded",IF(COUNTIF('Sales'!$B$2:$B$1000,A266)-COUNTIFS('Sales'!$B$2:$B$1000,A266,'Sales'!$F$2:$F$1000,"Cancelled")-COUNTIFS('Sales'!$B$2:$B$1000,A266,'Sales'!$F$2:$F$1000,"Returned")&gt;0,"Sold",IF(N(I266)&gt;0,"Online","In stock"))))</f>
        <v/>
      </c>
      <c r="L266" s="37">
        <f>IF(K266&lt;&gt;"Sold","",IFERROR(MAXIFS('Sales'!$A$2:$A$1000,'Sales'!$B$2:$B$1000,A266,'Sales'!$F$2:$F$1000,"&lt;&gt;Cancelled",'Sales'!$F$2:$F$1000,"&lt;&gt;Returned"),""))</f>
        <v/>
      </c>
      <c r="M266" s="39">
        <f>IF(OR(A266="",H266=""),"",IF(K266="Sold",IF(L266="","",L266-H266),TODAY()-H266))</f>
        <v/>
      </c>
      <c r="N266" s="38">
        <f>IF(OR(A266="",M266=""),"",IF(AND(K266&lt;&gt;"Sold",K266&lt;&gt;"Discarded",M266&gt;=JoursDormant),"Yes",""))</f>
        <v/>
      </c>
      <c r="O266" s="38">
        <f>IF(B266="","",IFERROR(INDEX('Purchases'!$I$2:$I$1000,MATCH(B266,'Purchases'!$A$2:$A$1000,0)),""))</f>
        <v/>
      </c>
    </row>
    <row r="267">
      <c r="G267" s="36">
        <f>IF(B267="","",IFERROR(INDEX('Purchases'!$G$2:$G$1000,MATCH(B267,'Purchases'!$A$2:$A$1000,0)),""))</f>
        <v/>
      </c>
      <c r="H267" s="37">
        <f>IF(B267="","",IFERROR(INDEX('Purchases'!$B$2:$B$1000,MATCH(B267,'Purchases'!$A$2:$A$1000,0)),""))</f>
        <v/>
      </c>
      <c r="I267" s="35" t="n"/>
      <c r="K267" s="38">
        <f>IF(A267="","",IF(J267&lt;&gt;"","Discarded",IF(COUNTIF('Sales'!$B$2:$B$1000,A267)-COUNTIFS('Sales'!$B$2:$B$1000,A267,'Sales'!$F$2:$F$1000,"Cancelled")-COUNTIFS('Sales'!$B$2:$B$1000,A267,'Sales'!$F$2:$F$1000,"Returned")&gt;0,"Sold",IF(N(I267)&gt;0,"Online","In stock"))))</f>
        <v/>
      </c>
      <c r="L267" s="37">
        <f>IF(K267&lt;&gt;"Sold","",IFERROR(MAXIFS('Sales'!$A$2:$A$1000,'Sales'!$B$2:$B$1000,A267,'Sales'!$F$2:$F$1000,"&lt;&gt;Cancelled",'Sales'!$F$2:$F$1000,"&lt;&gt;Returned"),""))</f>
        <v/>
      </c>
      <c r="M267" s="39">
        <f>IF(OR(A267="",H267=""),"",IF(K267="Sold",IF(L267="","",L267-H267),TODAY()-H267))</f>
        <v/>
      </c>
      <c r="N267" s="38">
        <f>IF(OR(A267="",M267=""),"",IF(AND(K267&lt;&gt;"Sold",K267&lt;&gt;"Discarded",M267&gt;=JoursDormant),"Yes",""))</f>
        <v/>
      </c>
      <c r="O267" s="38">
        <f>IF(B267="","",IFERROR(INDEX('Purchases'!$I$2:$I$1000,MATCH(B267,'Purchases'!$A$2:$A$1000,0)),""))</f>
        <v/>
      </c>
    </row>
    <row r="268">
      <c r="G268" s="36">
        <f>IF(B268="","",IFERROR(INDEX('Purchases'!$G$2:$G$1000,MATCH(B268,'Purchases'!$A$2:$A$1000,0)),""))</f>
        <v/>
      </c>
      <c r="H268" s="37">
        <f>IF(B268="","",IFERROR(INDEX('Purchases'!$B$2:$B$1000,MATCH(B268,'Purchases'!$A$2:$A$1000,0)),""))</f>
        <v/>
      </c>
      <c r="I268" s="35" t="n"/>
      <c r="K268" s="38">
        <f>IF(A268="","",IF(J268&lt;&gt;"","Discarded",IF(COUNTIF('Sales'!$B$2:$B$1000,A268)-COUNTIFS('Sales'!$B$2:$B$1000,A268,'Sales'!$F$2:$F$1000,"Cancelled")-COUNTIFS('Sales'!$B$2:$B$1000,A268,'Sales'!$F$2:$F$1000,"Returned")&gt;0,"Sold",IF(N(I268)&gt;0,"Online","In stock"))))</f>
        <v/>
      </c>
      <c r="L268" s="37">
        <f>IF(K268&lt;&gt;"Sold","",IFERROR(MAXIFS('Sales'!$A$2:$A$1000,'Sales'!$B$2:$B$1000,A268,'Sales'!$F$2:$F$1000,"&lt;&gt;Cancelled",'Sales'!$F$2:$F$1000,"&lt;&gt;Returned"),""))</f>
        <v/>
      </c>
      <c r="M268" s="39">
        <f>IF(OR(A268="",H268=""),"",IF(K268="Sold",IF(L268="","",L268-H268),TODAY()-H268))</f>
        <v/>
      </c>
      <c r="N268" s="38">
        <f>IF(OR(A268="",M268=""),"",IF(AND(K268&lt;&gt;"Sold",K268&lt;&gt;"Discarded",M268&gt;=JoursDormant),"Yes",""))</f>
        <v/>
      </c>
      <c r="O268" s="38">
        <f>IF(B268="","",IFERROR(INDEX('Purchases'!$I$2:$I$1000,MATCH(B268,'Purchases'!$A$2:$A$1000,0)),""))</f>
        <v/>
      </c>
    </row>
    <row r="269">
      <c r="G269" s="36">
        <f>IF(B269="","",IFERROR(INDEX('Purchases'!$G$2:$G$1000,MATCH(B269,'Purchases'!$A$2:$A$1000,0)),""))</f>
        <v/>
      </c>
      <c r="H269" s="37">
        <f>IF(B269="","",IFERROR(INDEX('Purchases'!$B$2:$B$1000,MATCH(B269,'Purchases'!$A$2:$A$1000,0)),""))</f>
        <v/>
      </c>
      <c r="I269" s="35" t="n"/>
      <c r="K269" s="38">
        <f>IF(A269="","",IF(J269&lt;&gt;"","Discarded",IF(COUNTIF('Sales'!$B$2:$B$1000,A269)-COUNTIFS('Sales'!$B$2:$B$1000,A269,'Sales'!$F$2:$F$1000,"Cancelled")-COUNTIFS('Sales'!$B$2:$B$1000,A269,'Sales'!$F$2:$F$1000,"Returned")&gt;0,"Sold",IF(N(I269)&gt;0,"Online","In stock"))))</f>
        <v/>
      </c>
      <c r="L269" s="37">
        <f>IF(K269&lt;&gt;"Sold","",IFERROR(MAXIFS('Sales'!$A$2:$A$1000,'Sales'!$B$2:$B$1000,A269,'Sales'!$F$2:$F$1000,"&lt;&gt;Cancelled",'Sales'!$F$2:$F$1000,"&lt;&gt;Returned"),""))</f>
        <v/>
      </c>
      <c r="M269" s="39">
        <f>IF(OR(A269="",H269=""),"",IF(K269="Sold",IF(L269="","",L269-H269),TODAY()-H269))</f>
        <v/>
      </c>
      <c r="N269" s="38">
        <f>IF(OR(A269="",M269=""),"",IF(AND(K269&lt;&gt;"Sold",K269&lt;&gt;"Discarded",M269&gt;=JoursDormant),"Yes",""))</f>
        <v/>
      </c>
      <c r="O269" s="38">
        <f>IF(B269="","",IFERROR(INDEX('Purchases'!$I$2:$I$1000,MATCH(B269,'Purchases'!$A$2:$A$1000,0)),""))</f>
        <v/>
      </c>
    </row>
    <row r="270">
      <c r="G270" s="36">
        <f>IF(B270="","",IFERROR(INDEX('Purchases'!$G$2:$G$1000,MATCH(B270,'Purchases'!$A$2:$A$1000,0)),""))</f>
        <v/>
      </c>
      <c r="H270" s="37">
        <f>IF(B270="","",IFERROR(INDEX('Purchases'!$B$2:$B$1000,MATCH(B270,'Purchases'!$A$2:$A$1000,0)),""))</f>
        <v/>
      </c>
      <c r="I270" s="35" t="n"/>
      <c r="K270" s="38">
        <f>IF(A270="","",IF(J270&lt;&gt;"","Discarded",IF(COUNTIF('Sales'!$B$2:$B$1000,A270)-COUNTIFS('Sales'!$B$2:$B$1000,A270,'Sales'!$F$2:$F$1000,"Cancelled")-COUNTIFS('Sales'!$B$2:$B$1000,A270,'Sales'!$F$2:$F$1000,"Returned")&gt;0,"Sold",IF(N(I270)&gt;0,"Online","In stock"))))</f>
        <v/>
      </c>
      <c r="L270" s="37">
        <f>IF(K270&lt;&gt;"Sold","",IFERROR(MAXIFS('Sales'!$A$2:$A$1000,'Sales'!$B$2:$B$1000,A270,'Sales'!$F$2:$F$1000,"&lt;&gt;Cancelled",'Sales'!$F$2:$F$1000,"&lt;&gt;Returned"),""))</f>
        <v/>
      </c>
      <c r="M270" s="39">
        <f>IF(OR(A270="",H270=""),"",IF(K270="Sold",IF(L270="","",L270-H270),TODAY()-H270))</f>
        <v/>
      </c>
      <c r="N270" s="38">
        <f>IF(OR(A270="",M270=""),"",IF(AND(K270&lt;&gt;"Sold",K270&lt;&gt;"Discarded",M270&gt;=JoursDormant),"Yes",""))</f>
        <v/>
      </c>
      <c r="O270" s="38">
        <f>IF(B270="","",IFERROR(INDEX('Purchases'!$I$2:$I$1000,MATCH(B270,'Purchases'!$A$2:$A$1000,0)),""))</f>
        <v/>
      </c>
    </row>
    <row r="271">
      <c r="G271" s="36">
        <f>IF(B271="","",IFERROR(INDEX('Purchases'!$G$2:$G$1000,MATCH(B271,'Purchases'!$A$2:$A$1000,0)),""))</f>
        <v/>
      </c>
      <c r="H271" s="37">
        <f>IF(B271="","",IFERROR(INDEX('Purchases'!$B$2:$B$1000,MATCH(B271,'Purchases'!$A$2:$A$1000,0)),""))</f>
        <v/>
      </c>
      <c r="I271" s="35" t="n"/>
      <c r="K271" s="38">
        <f>IF(A271="","",IF(J271&lt;&gt;"","Discarded",IF(COUNTIF('Sales'!$B$2:$B$1000,A271)-COUNTIFS('Sales'!$B$2:$B$1000,A271,'Sales'!$F$2:$F$1000,"Cancelled")-COUNTIFS('Sales'!$B$2:$B$1000,A271,'Sales'!$F$2:$F$1000,"Returned")&gt;0,"Sold",IF(N(I271)&gt;0,"Online","In stock"))))</f>
        <v/>
      </c>
      <c r="L271" s="37">
        <f>IF(K271&lt;&gt;"Sold","",IFERROR(MAXIFS('Sales'!$A$2:$A$1000,'Sales'!$B$2:$B$1000,A271,'Sales'!$F$2:$F$1000,"&lt;&gt;Cancelled",'Sales'!$F$2:$F$1000,"&lt;&gt;Returned"),""))</f>
        <v/>
      </c>
      <c r="M271" s="39">
        <f>IF(OR(A271="",H271=""),"",IF(K271="Sold",IF(L271="","",L271-H271),TODAY()-H271))</f>
        <v/>
      </c>
      <c r="N271" s="38">
        <f>IF(OR(A271="",M271=""),"",IF(AND(K271&lt;&gt;"Sold",K271&lt;&gt;"Discarded",M271&gt;=JoursDormant),"Yes",""))</f>
        <v/>
      </c>
      <c r="O271" s="38">
        <f>IF(B271="","",IFERROR(INDEX('Purchases'!$I$2:$I$1000,MATCH(B271,'Purchases'!$A$2:$A$1000,0)),""))</f>
        <v/>
      </c>
    </row>
    <row r="272">
      <c r="G272" s="36">
        <f>IF(B272="","",IFERROR(INDEX('Purchases'!$G$2:$G$1000,MATCH(B272,'Purchases'!$A$2:$A$1000,0)),""))</f>
        <v/>
      </c>
      <c r="H272" s="37">
        <f>IF(B272="","",IFERROR(INDEX('Purchases'!$B$2:$B$1000,MATCH(B272,'Purchases'!$A$2:$A$1000,0)),""))</f>
        <v/>
      </c>
      <c r="I272" s="35" t="n"/>
      <c r="K272" s="38">
        <f>IF(A272="","",IF(J272&lt;&gt;"","Discarded",IF(COUNTIF('Sales'!$B$2:$B$1000,A272)-COUNTIFS('Sales'!$B$2:$B$1000,A272,'Sales'!$F$2:$F$1000,"Cancelled")-COUNTIFS('Sales'!$B$2:$B$1000,A272,'Sales'!$F$2:$F$1000,"Returned")&gt;0,"Sold",IF(N(I272)&gt;0,"Online","In stock"))))</f>
        <v/>
      </c>
      <c r="L272" s="37">
        <f>IF(K272&lt;&gt;"Sold","",IFERROR(MAXIFS('Sales'!$A$2:$A$1000,'Sales'!$B$2:$B$1000,A272,'Sales'!$F$2:$F$1000,"&lt;&gt;Cancelled",'Sales'!$F$2:$F$1000,"&lt;&gt;Returned"),""))</f>
        <v/>
      </c>
      <c r="M272" s="39">
        <f>IF(OR(A272="",H272=""),"",IF(K272="Sold",IF(L272="","",L272-H272),TODAY()-H272))</f>
        <v/>
      </c>
      <c r="N272" s="38">
        <f>IF(OR(A272="",M272=""),"",IF(AND(K272&lt;&gt;"Sold",K272&lt;&gt;"Discarded",M272&gt;=JoursDormant),"Yes",""))</f>
        <v/>
      </c>
      <c r="O272" s="38">
        <f>IF(B272="","",IFERROR(INDEX('Purchases'!$I$2:$I$1000,MATCH(B272,'Purchases'!$A$2:$A$1000,0)),""))</f>
        <v/>
      </c>
    </row>
    <row r="273">
      <c r="G273" s="36">
        <f>IF(B273="","",IFERROR(INDEX('Purchases'!$G$2:$G$1000,MATCH(B273,'Purchases'!$A$2:$A$1000,0)),""))</f>
        <v/>
      </c>
      <c r="H273" s="37">
        <f>IF(B273="","",IFERROR(INDEX('Purchases'!$B$2:$B$1000,MATCH(B273,'Purchases'!$A$2:$A$1000,0)),""))</f>
        <v/>
      </c>
      <c r="I273" s="35" t="n"/>
      <c r="K273" s="38">
        <f>IF(A273="","",IF(J273&lt;&gt;"","Discarded",IF(COUNTIF('Sales'!$B$2:$B$1000,A273)-COUNTIFS('Sales'!$B$2:$B$1000,A273,'Sales'!$F$2:$F$1000,"Cancelled")-COUNTIFS('Sales'!$B$2:$B$1000,A273,'Sales'!$F$2:$F$1000,"Returned")&gt;0,"Sold",IF(N(I273)&gt;0,"Online","In stock"))))</f>
        <v/>
      </c>
      <c r="L273" s="37">
        <f>IF(K273&lt;&gt;"Sold","",IFERROR(MAXIFS('Sales'!$A$2:$A$1000,'Sales'!$B$2:$B$1000,A273,'Sales'!$F$2:$F$1000,"&lt;&gt;Cancelled",'Sales'!$F$2:$F$1000,"&lt;&gt;Returned"),""))</f>
        <v/>
      </c>
      <c r="M273" s="39">
        <f>IF(OR(A273="",H273=""),"",IF(K273="Sold",IF(L273="","",L273-H273),TODAY()-H273))</f>
        <v/>
      </c>
      <c r="N273" s="38">
        <f>IF(OR(A273="",M273=""),"",IF(AND(K273&lt;&gt;"Sold",K273&lt;&gt;"Discarded",M273&gt;=JoursDormant),"Yes",""))</f>
        <v/>
      </c>
      <c r="O273" s="38">
        <f>IF(B273="","",IFERROR(INDEX('Purchases'!$I$2:$I$1000,MATCH(B273,'Purchases'!$A$2:$A$1000,0)),""))</f>
        <v/>
      </c>
    </row>
    <row r="274">
      <c r="G274" s="36">
        <f>IF(B274="","",IFERROR(INDEX('Purchases'!$G$2:$G$1000,MATCH(B274,'Purchases'!$A$2:$A$1000,0)),""))</f>
        <v/>
      </c>
      <c r="H274" s="37">
        <f>IF(B274="","",IFERROR(INDEX('Purchases'!$B$2:$B$1000,MATCH(B274,'Purchases'!$A$2:$A$1000,0)),""))</f>
        <v/>
      </c>
      <c r="I274" s="35" t="n"/>
      <c r="K274" s="38">
        <f>IF(A274="","",IF(J274&lt;&gt;"","Discarded",IF(COUNTIF('Sales'!$B$2:$B$1000,A274)-COUNTIFS('Sales'!$B$2:$B$1000,A274,'Sales'!$F$2:$F$1000,"Cancelled")-COUNTIFS('Sales'!$B$2:$B$1000,A274,'Sales'!$F$2:$F$1000,"Returned")&gt;0,"Sold",IF(N(I274)&gt;0,"Online","In stock"))))</f>
        <v/>
      </c>
      <c r="L274" s="37">
        <f>IF(K274&lt;&gt;"Sold","",IFERROR(MAXIFS('Sales'!$A$2:$A$1000,'Sales'!$B$2:$B$1000,A274,'Sales'!$F$2:$F$1000,"&lt;&gt;Cancelled",'Sales'!$F$2:$F$1000,"&lt;&gt;Returned"),""))</f>
        <v/>
      </c>
      <c r="M274" s="39">
        <f>IF(OR(A274="",H274=""),"",IF(K274="Sold",IF(L274="","",L274-H274),TODAY()-H274))</f>
        <v/>
      </c>
      <c r="N274" s="38">
        <f>IF(OR(A274="",M274=""),"",IF(AND(K274&lt;&gt;"Sold",K274&lt;&gt;"Discarded",M274&gt;=JoursDormant),"Yes",""))</f>
        <v/>
      </c>
      <c r="O274" s="38">
        <f>IF(B274="","",IFERROR(INDEX('Purchases'!$I$2:$I$1000,MATCH(B274,'Purchases'!$A$2:$A$1000,0)),""))</f>
        <v/>
      </c>
    </row>
    <row r="275">
      <c r="G275" s="36">
        <f>IF(B275="","",IFERROR(INDEX('Purchases'!$G$2:$G$1000,MATCH(B275,'Purchases'!$A$2:$A$1000,0)),""))</f>
        <v/>
      </c>
      <c r="H275" s="37">
        <f>IF(B275="","",IFERROR(INDEX('Purchases'!$B$2:$B$1000,MATCH(B275,'Purchases'!$A$2:$A$1000,0)),""))</f>
        <v/>
      </c>
      <c r="I275" s="35" t="n"/>
      <c r="K275" s="38">
        <f>IF(A275="","",IF(J275&lt;&gt;"","Discarded",IF(COUNTIF('Sales'!$B$2:$B$1000,A275)-COUNTIFS('Sales'!$B$2:$B$1000,A275,'Sales'!$F$2:$F$1000,"Cancelled")-COUNTIFS('Sales'!$B$2:$B$1000,A275,'Sales'!$F$2:$F$1000,"Returned")&gt;0,"Sold",IF(N(I275)&gt;0,"Online","In stock"))))</f>
        <v/>
      </c>
      <c r="L275" s="37">
        <f>IF(K275&lt;&gt;"Sold","",IFERROR(MAXIFS('Sales'!$A$2:$A$1000,'Sales'!$B$2:$B$1000,A275,'Sales'!$F$2:$F$1000,"&lt;&gt;Cancelled",'Sales'!$F$2:$F$1000,"&lt;&gt;Returned"),""))</f>
        <v/>
      </c>
      <c r="M275" s="39">
        <f>IF(OR(A275="",H275=""),"",IF(K275="Sold",IF(L275="","",L275-H275),TODAY()-H275))</f>
        <v/>
      </c>
      <c r="N275" s="38">
        <f>IF(OR(A275="",M275=""),"",IF(AND(K275&lt;&gt;"Sold",K275&lt;&gt;"Discarded",M275&gt;=JoursDormant),"Yes",""))</f>
        <v/>
      </c>
      <c r="O275" s="38">
        <f>IF(B275="","",IFERROR(INDEX('Purchases'!$I$2:$I$1000,MATCH(B275,'Purchases'!$A$2:$A$1000,0)),""))</f>
        <v/>
      </c>
    </row>
    <row r="276">
      <c r="G276" s="36">
        <f>IF(B276="","",IFERROR(INDEX('Purchases'!$G$2:$G$1000,MATCH(B276,'Purchases'!$A$2:$A$1000,0)),""))</f>
        <v/>
      </c>
      <c r="H276" s="37">
        <f>IF(B276="","",IFERROR(INDEX('Purchases'!$B$2:$B$1000,MATCH(B276,'Purchases'!$A$2:$A$1000,0)),""))</f>
        <v/>
      </c>
      <c r="I276" s="35" t="n"/>
      <c r="K276" s="38">
        <f>IF(A276="","",IF(J276&lt;&gt;"","Discarded",IF(COUNTIF('Sales'!$B$2:$B$1000,A276)-COUNTIFS('Sales'!$B$2:$B$1000,A276,'Sales'!$F$2:$F$1000,"Cancelled")-COUNTIFS('Sales'!$B$2:$B$1000,A276,'Sales'!$F$2:$F$1000,"Returned")&gt;0,"Sold",IF(N(I276)&gt;0,"Online","In stock"))))</f>
        <v/>
      </c>
      <c r="L276" s="37">
        <f>IF(K276&lt;&gt;"Sold","",IFERROR(MAXIFS('Sales'!$A$2:$A$1000,'Sales'!$B$2:$B$1000,A276,'Sales'!$F$2:$F$1000,"&lt;&gt;Cancelled",'Sales'!$F$2:$F$1000,"&lt;&gt;Returned"),""))</f>
        <v/>
      </c>
      <c r="M276" s="39">
        <f>IF(OR(A276="",H276=""),"",IF(K276="Sold",IF(L276="","",L276-H276),TODAY()-H276))</f>
        <v/>
      </c>
      <c r="N276" s="38">
        <f>IF(OR(A276="",M276=""),"",IF(AND(K276&lt;&gt;"Sold",K276&lt;&gt;"Discarded",M276&gt;=JoursDormant),"Yes",""))</f>
        <v/>
      </c>
      <c r="O276" s="38">
        <f>IF(B276="","",IFERROR(INDEX('Purchases'!$I$2:$I$1000,MATCH(B276,'Purchases'!$A$2:$A$1000,0)),""))</f>
        <v/>
      </c>
    </row>
    <row r="277">
      <c r="G277" s="36">
        <f>IF(B277="","",IFERROR(INDEX('Purchases'!$G$2:$G$1000,MATCH(B277,'Purchases'!$A$2:$A$1000,0)),""))</f>
        <v/>
      </c>
      <c r="H277" s="37">
        <f>IF(B277="","",IFERROR(INDEX('Purchases'!$B$2:$B$1000,MATCH(B277,'Purchases'!$A$2:$A$1000,0)),""))</f>
        <v/>
      </c>
      <c r="I277" s="35" t="n"/>
      <c r="K277" s="38">
        <f>IF(A277="","",IF(J277&lt;&gt;"","Discarded",IF(COUNTIF('Sales'!$B$2:$B$1000,A277)-COUNTIFS('Sales'!$B$2:$B$1000,A277,'Sales'!$F$2:$F$1000,"Cancelled")-COUNTIFS('Sales'!$B$2:$B$1000,A277,'Sales'!$F$2:$F$1000,"Returned")&gt;0,"Sold",IF(N(I277)&gt;0,"Online","In stock"))))</f>
        <v/>
      </c>
      <c r="L277" s="37">
        <f>IF(K277&lt;&gt;"Sold","",IFERROR(MAXIFS('Sales'!$A$2:$A$1000,'Sales'!$B$2:$B$1000,A277,'Sales'!$F$2:$F$1000,"&lt;&gt;Cancelled",'Sales'!$F$2:$F$1000,"&lt;&gt;Returned"),""))</f>
        <v/>
      </c>
      <c r="M277" s="39">
        <f>IF(OR(A277="",H277=""),"",IF(K277="Sold",IF(L277="","",L277-H277),TODAY()-H277))</f>
        <v/>
      </c>
      <c r="N277" s="38">
        <f>IF(OR(A277="",M277=""),"",IF(AND(K277&lt;&gt;"Sold",K277&lt;&gt;"Discarded",M277&gt;=JoursDormant),"Yes",""))</f>
        <v/>
      </c>
      <c r="O277" s="38">
        <f>IF(B277="","",IFERROR(INDEX('Purchases'!$I$2:$I$1000,MATCH(B277,'Purchases'!$A$2:$A$1000,0)),""))</f>
        <v/>
      </c>
    </row>
    <row r="278">
      <c r="G278" s="36">
        <f>IF(B278="","",IFERROR(INDEX('Purchases'!$G$2:$G$1000,MATCH(B278,'Purchases'!$A$2:$A$1000,0)),""))</f>
        <v/>
      </c>
      <c r="H278" s="37">
        <f>IF(B278="","",IFERROR(INDEX('Purchases'!$B$2:$B$1000,MATCH(B278,'Purchases'!$A$2:$A$1000,0)),""))</f>
        <v/>
      </c>
      <c r="I278" s="35" t="n"/>
      <c r="K278" s="38">
        <f>IF(A278="","",IF(J278&lt;&gt;"","Discarded",IF(COUNTIF('Sales'!$B$2:$B$1000,A278)-COUNTIFS('Sales'!$B$2:$B$1000,A278,'Sales'!$F$2:$F$1000,"Cancelled")-COUNTIFS('Sales'!$B$2:$B$1000,A278,'Sales'!$F$2:$F$1000,"Returned")&gt;0,"Sold",IF(N(I278)&gt;0,"Online","In stock"))))</f>
        <v/>
      </c>
      <c r="L278" s="37">
        <f>IF(K278&lt;&gt;"Sold","",IFERROR(MAXIFS('Sales'!$A$2:$A$1000,'Sales'!$B$2:$B$1000,A278,'Sales'!$F$2:$F$1000,"&lt;&gt;Cancelled",'Sales'!$F$2:$F$1000,"&lt;&gt;Returned"),""))</f>
        <v/>
      </c>
      <c r="M278" s="39">
        <f>IF(OR(A278="",H278=""),"",IF(K278="Sold",IF(L278="","",L278-H278),TODAY()-H278))</f>
        <v/>
      </c>
      <c r="N278" s="38">
        <f>IF(OR(A278="",M278=""),"",IF(AND(K278&lt;&gt;"Sold",K278&lt;&gt;"Discarded",M278&gt;=JoursDormant),"Yes",""))</f>
        <v/>
      </c>
      <c r="O278" s="38">
        <f>IF(B278="","",IFERROR(INDEX('Purchases'!$I$2:$I$1000,MATCH(B278,'Purchases'!$A$2:$A$1000,0)),""))</f>
        <v/>
      </c>
    </row>
    <row r="279">
      <c r="G279" s="36">
        <f>IF(B279="","",IFERROR(INDEX('Purchases'!$G$2:$G$1000,MATCH(B279,'Purchases'!$A$2:$A$1000,0)),""))</f>
        <v/>
      </c>
      <c r="H279" s="37">
        <f>IF(B279="","",IFERROR(INDEX('Purchases'!$B$2:$B$1000,MATCH(B279,'Purchases'!$A$2:$A$1000,0)),""))</f>
        <v/>
      </c>
      <c r="I279" s="35" t="n"/>
      <c r="K279" s="38">
        <f>IF(A279="","",IF(J279&lt;&gt;"","Discarded",IF(COUNTIF('Sales'!$B$2:$B$1000,A279)-COUNTIFS('Sales'!$B$2:$B$1000,A279,'Sales'!$F$2:$F$1000,"Cancelled")-COUNTIFS('Sales'!$B$2:$B$1000,A279,'Sales'!$F$2:$F$1000,"Returned")&gt;0,"Sold",IF(N(I279)&gt;0,"Online","In stock"))))</f>
        <v/>
      </c>
      <c r="L279" s="37">
        <f>IF(K279&lt;&gt;"Sold","",IFERROR(MAXIFS('Sales'!$A$2:$A$1000,'Sales'!$B$2:$B$1000,A279,'Sales'!$F$2:$F$1000,"&lt;&gt;Cancelled",'Sales'!$F$2:$F$1000,"&lt;&gt;Returned"),""))</f>
        <v/>
      </c>
      <c r="M279" s="39">
        <f>IF(OR(A279="",H279=""),"",IF(K279="Sold",IF(L279="","",L279-H279),TODAY()-H279))</f>
        <v/>
      </c>
      <c r="N279" s="38">
        <f>IF(OR(A279="",M279=""),"",IF(AND(K279&lt;&gt;"Sold",K279&lt;&gt;"Discarded",M279&gt;=JoursDormant),"Yes",""))</f>
        <v/>
      </c>
      <c r="O279" s="38">
        <f>IF(B279="","",IFERROR(INDEX('Purchases'!$I$2:$I$1000,MATCH(B279,'Purchases'!$A$2:$A$1000,0)),""))</f>
        <v/>
      </c>
    </row>
    <row r="280">
      <c r="G280" s="36">
        <f>IF(B280="","",IFERROR(INDEX('Purchases'!$G$2:$G$1000,MATCH(B280,'Purchases'!$A$2:$A$1000,0)),""))</f>
        <v/>
      </c>
      <c r="H280" s="37">
        <f>IF(B280="","",IFERROR(INDEX('Purchases'!$B$2:$B$1000,MATCH(B280,'Purchases'!$A$2:$A$1000,0)),""))</f>
        <v/>
      </c>
      <c r="I280" s="35" t="n"/>
      <c r="K280" s="38">
        <f>IF(A280="","",IF(J280&lt;&gt;"","Discarded",IF(COUNTIF('Sales'!$B$2:$B$1000,A280)-COUNTIFS('Sales'!$B$2:$B$1000,A280,'Sales'!$F$2:$F$1000,"Cancelled")-COUNTIFS('Sales'!$B$2:$B$1000,A280,'Sales'!$F$2:$F$1000,"Returned")&gt;0,"Sold",IF(N(I280)&gt;0,"Online","In stock"))))</f>
        <v/>
      </c>
      <c r="L280" s="37">
        <f>IF(K280&lt;&gt;"Sold","",IFERROR(MAXIFS('Sales'!$A$2:$A$1000,'Sales'!$B$2:$B$1000,A280,'Sales'!$F$2:$F$1000,"&lt;&gt;Cancelled",'Sales'!$F$2:$F$1000,"&lt;&gt;Returned"),""))</f>
        <v/>
      </c>
      <c r="M280" s="39">
        <f>IF(OR(A280="",H280=""),"",IF(K280="Sold",IF(L280="","",L280-H280),TODAY()-H280))</f>
        <v/>
      </c>
      <c r="N280" s="38">
        <f>IF(OR(A280="",M280=""),"",IF(AND(K280&lt;&gt;"Sold",K280&lt;&gt;"Discarded",M280&gt;=JoursDormant),"Yes",""))</f>
        <v/>
      </c>
      <c r="O280" s="38">
        <f>IF(B280="","",IFERROR(INDEX('Purchases'!$I$2:$I$1000,MATCH(B280,'Purchases'!$A$2:$A$1000,0)),""))</f>
        <v/>
      </c>
    </row>
    <row r="281">
      <c r="G281" s="36">
        <f>IF(B281="","",IFERROR(INDEX('Purchases'!$G$2:$G$1000,MATCH(B281,'Purchases'!$A$2:$A$1000,0)),""))</f>
        <v/>
      </c>
      <c r="H281" s="37">
        <f>IF(B281="","",IFERROR(INDEX('Purchases'!$B$2:$B$1000,MATCH(B281,'Purchases'!$A$2:$A$1000,0)),""))</f>
        <v/>
      </c>
      <c r="I281" s="35" t="n"/>
      <c r="K281" s="38">
        <f>IF(A281="","",IF(J281&lt;&gt;"","Discarded",IF(COUNTIF('Sales'!$B$2:$B$1000,A281)-COUNTIFS('Sales'!$B$2:$B$1000,A281,'Sales'!$F$2:$F$1000,"Cancelled")-COUNTIFS('Sales'!$B$2:$B$1000,A281,'Sales'!$F$2:$F$1000,"Returned")&gt;0,"Sold",IF(N(I281)&gt;0,"Online","In stock"))))</f>
        <v/>
      </c>
      <c r="L281" s="37">
        <f>IF(K281&lt;&gt;"Sold","",IFERROR(MAXIFS('Sales'!$A$2:$A$1000,'Sales'!$B$2:$B$1000,A281,'Sales'!$F$2:$F$1000,"&lt;&gt;Cancelled",'Sales'!$F$2:$F$1000,"&lt;&gt;Returned"),""))</f>
        <v/>
      </c>
      <c r="M281" s="39">
        <f>IF(OR(A281="",H281=""),"",IF(K281="Sold",IF(L281="","",L281-H281),TODAY()-H281))</f>
        <v/>
      </c>
      <c r="N281" s="38">
        <f>IF(OR(A281="",M281=""),"",IF(AND(K281&lt;&gt;"Sold",K281&lt;&gt;"Discarded",M281&gt;=JoursDormant),"Yes",""))</f>
        <v/>
      </c>
      <c r="O281" s="38">
        <f>IF(B281="","",IFERROR(INDEX('Purchases'!$I$2:$I$1000,MATCH(B281,'Purchases'!$A$2:$A$1000,0)),""))</f>
        <v/>
      </c>
    </row>
    <row r="282">
      <c r="G282" s="36">
        <f>IF(B282="","",IFERROR(INDEX('Purchases'!$G$2:$G$1000,MATCH(B282,'Purchases'!$A$2:$A$1000,0)),""))</f>
        <v/>
      </c>
      <c r="H282" s="37">
        <f>IF(B282="","",IFERROR(INDEX('Purchases'!$B$2:$B$1000,MATCH(B282,'Purchases'!$A$2:$A$1000,0)),""))</f>
        <v/>
      </c>
      <c r="I282" s="35" t="n"/>
      <c r="K282" s="38">
        <f>IF(A282="","",IF(J282&lt;&gt;"","Discarded",IF(COUNTIF('Sales'!$B$2:$B$1000,A282)-COUNTIFS('Sales'!$B$2:$B$1000,A282,'Sales'!$F$2:$F$1000,"Cancelled")-COUNTIFS('Sales'!$B$2:$B$1000,A282,'Sales'!$F$2:$F$1000,"Returned")&gt;0,"Sold",IF(N(I282)&gt;0,"Online","In stock"))))</f>
        <v/>
      </c>
      <c r="L282" s="37">
        <f>IF(K282&lt;&gt;"Sold","",IFERROR(MAXIFS('Sales'!$A$2:$A$1000,'Sales'!$B$2:$B$1000,A282,'Sales'!$F$2:$F$1000,"&lt;&gt;Cancelled",'Sales'!$F$2:$F$1000,"&lt;&gt;Returned"),""))</f>
        <v/>
      </c>
      <c r="M282" s="39">
        <f>IF(OR(A282="",H282=""),"",IF(K282="Sold",IF(L282="","",L282-H282),TODAY()-H282))</f>
        <v/>
      </c>
      <c r="N282" s="38">
        <f>IF(OR(A282="",M282=""),"",IF(AND(K282&lt;&gt;"Sold",K282&lt;&gt;"Discarded",M282&gt;=JoursDormant),"Yes",""))</f>
        <v/>
      </c>
      <c r="O282" s="38">
        <f>IF(B282="","",IFERROR(INDEX('Purchases'!$I$2:$I$1000,MATCH(B282,'Purchases'!$A$2:$A$1000,0)),""))</f>
        <v/>
      </c>
    </row>
    <row r="283">
      <c r="G283" s="36">
        <f>IF(B283="","",IFERROR(INDEX('Purchases'!$G$2:$G$1000,MATCH(B283,'Purchases'!$A$2:$A$1000,0)),""))</f>
        <v/>
      </c>
      <c r="H283" s="37">
        <f>IF(B283="","",IFERROR(INDEX('Purchases'!$B$2:$B$1000,MATCH(B283,'Purchases'!$A$2:$A$1000,0)),""))</f>
        <v/>
      </c>
      <c r="I283" s="35" t="n"/>
      <c r="K283" s="38">
        <f>IF(A283="","",IF(J283&lt;&gt;"","Discarded",IF(COUNTIF('Sales'!$B$2:$B$1000,A283)-COUNTIFS('Sales'!$B$2:$B$1000,A283,'Sales'!$F$2:$F$1000,"Cancelled")-COUNTIFS('Sales'!$B$2:$B$1000,A283,'Sales'!$F$2:$F$1000,"Returned")&gt;0,"Sold",IF(N(I283)&gt;0,"Online","In stock"))))</f>
        <v/>
      </c>
      <c r="L283" s="37">
        <f>IF(K283&lt;&gt;"Sold","",IFERROR(MAXIFS('Sales'!$A$2:$A$1000,'Sales'!$B$2:$B$1000,A283,'Sales'!$F$2:$F$1000,"&lt;&gt;Cancelled",'Sales'!$F$2:$F$1000,"&lt;&gt;Returned"),""))</f>
        <v/>
      </c>
      <c r="M283" s="39">
        <f>IF(OR(A283="",H283=""),"",IF(K283="Sold",IF(L283="","",L283-H283),TODAY()-H283))</f>
        <v/>
      </c>
      <c r="N283" s="38">
        <f>IF(OR(A283="",M283=""),"",IF(AND(K283&lt;&gt;"Sold",K283&lt;&gt;"Discarded",M283&gt;=JoursDormant),"Yes",""))</f>
        <v/>
      </c>
      <c r="O283" s="38">
        <f>IF(B283="","",IFERROR(INDEX('Purchases'!$I$2:$I$1000,MATCH(B283,'Purchases'!$A$2:$A$1000,0)),""))</f>
        <v/>
      </c>
    </row>
    <row r="284">
      <c r="G284" s="36">
        <f>IF(B284="","",IFERROR(INDEX('Purchases'!$G$2:$G$1000,MATCH(B284,'Purchases'!$A$2:$A$1000,0)),""))</f>
        <v/>
      </c>
      <c r="H284" s="37">
        <f>IF(B284="","",IFERROR(INDEX('Purchases'!$B$2:$B$1000,MATCH(B284,'Purchases'!$A$2:$A$1000,0)),""))</f>
        <v/>
      </c>
      <c r="I284" s="35" t="n"/>
      <c r="K284" s="38">
        <f>IF(A284="","",IF(J284&lt;&gt;"","Discarded",IF(COUNTIF('Sales'!$B$2:$B$1000,A284)-COUNTIFS('Sales'!$B$2:$B$1000,A284,'Sales'!$F$2:$F$1000,"Cancelled")-COUNTIFS('Sales'!$B$2:$B$1000,A284,'Sales'!$F$2:$F$1000,"Returned")&gt;0,"Sold",IF(N(I284)&gt;0,"Online","In stock"))))</f>
        <v/>
      </c>
      <c r="L284" s="37">
        <f>IF(K284&lt;&gt;"Sold","",IFERROR(MAXIFS('Sales'!$A$2:$A$1000,'Sales'!$B$2:$B$1000,A284,'Sales'!$F$2:$F$1000,"&lt;&gt;Cancelled",'Sales'!$F$2:$F$1000,"&lt;&gt;Returned"),""))</f>
        <v/>
      </c>
      <c r="M284" s="39">
        <f>IF(OR(A284="",H284=""),"",IF(K284="Sold",IF(L284="","",L284-H284),TODAY()-H284))</f>
        <v/>
      </c>
      <c r="N284" s="38">
        <f>IF(OR(A284="",M284=""),"",IF(AND(K284&lt;&gt;"Sold",K284&lt;&gt;"Discarded",M284&gt;=JoursDormant),"Yes",""))</f>
        <v/>
      </c>
      <c r="O284" s="38">
        <f>IF(B284="","",IFERROR(INDEX('Purchases'!$I$2:$I$1000,MATCH(B284,'Purchases'!$A$2:$A$1000,0)),""))</f>
        <v/>
      </c>
    </row>
    <row r="285">
      <c r="G285" s="36">
        <f>IF(B285="","",IFERROR(INDEX('Purchases'!$G$2:$G$1000,MATCH(B285,'Purchases'!$A$2:$A$1000,0)),""))</f>
        <v/>
      </c>
      <c r="H285" s="37">
        <f>IF(B285="","",IFERROR(INDEX('Purchases'!$B$2:$B$1000,MATCH(B285,'Purchases'!$A$2:$A$1000,0)),""))</f>
        <v/>
      </c>
      <c r="I285" s="35" t="n"/>
      <c r="K285" s="38">
        <f>IF(A285="","",IF(J285&lt;&gt;"","Discarded",IF(COUNTIF('Sales'!$B$2:$B$1000,A285)-COUNTIFS('Sales'!$B$2:$B$1000,A285,'Sales'!$F$2:$F$1000,"Cancelled")-COUNTIFS('Sales'!$B$2:$B$1000,A285,'Sales'!$F$2:$F$1000,"Returned")&gt;0,"Sold",IF(N(I285)&gt;0,"Online","In stock"))))</f>
        <v/>
      </c>
      <c r="L285" s="37">
        <f>IF(K285&lt;&gt;"Sold","",IFERROR(MAXIFS('Sales'!$A$2:$A$1000,'Sales'!$B$2:$B$1000,A285,'Sales'!$F$2:$F$1000,"&lt;&gt;Cancelled",'Sales'!$F$2:$F$1000,"&lt;&gt;Returned"),""))</f>
        <v/>
      </c>
      <c r="M285" s="39">
        <f>IF(OR(A285="",H285=""),"",IF(K285="Sold",IF(L285="","",L285-H285),TODAY()-H285))</f>
        <v/>
      </c>
      <c r="N285" s="38">
        <f>IF(OR(A285="",M285=""),"",IF(AND(K285&lt;&gt;"Sold",K285&lt;&gt;"Discarded",M285&gt;=JoursDormant),"Yes",""))</f>
        <v/>
      </c>
      <c r="O285" s="38">
        <f>IF(B285="","",IFERROR(INDEX('Purchases'!$I$2:$I$1000,MATCH(B285,'Purchases'!$A$2:$A$1000,0)),""))</f>
        <v/>
      </c>
    </row>
    <row r="286">
      <c r="G286" s="36">
        <f>IF(B286="","",IFERROR(INDEX('Purchases'!$G$2:$G$1000,MATCH(B286,'Purchases'!$A$2:$A$1000,0)),""))</f>
        <v/>
      </c>
      <c r="H286" s="37">
        <f>IF(B286="","",IFERROR(INDEX('Purchases'!$B$2:$B$1000,MATCH(B286,'Purchases'!$A$2:$A$1000,0)),""))</f>
        <v/>
      </c>
      <c r="I286" s="35" t="n"/>
      <c r="K286" s="38">
        <f>IF(A286="","",IF(J286&lt;&gt;"","Discarded",IF(COUNTIF('Sales'!$B$2:$B$1000,A286)-COUNTIFS('Sales'!$B$2:$B$1000,A286,'Sales'!$F$2:$F$1000,"Cancelled")-COUNTIFS('Sales'!$B$2:$B$1000,A286,'Sales'!$F$2:$F$1000,"Returned")&gt;0,"Sold",IF(N(I286)&gt;0,"Online","In stock"))))</f>
        <v/>
      </c>
      <c r="L286" s="37">
        <f>IF(K286&lt;&gt;"Sold","",IFERROR(MAXIFS('Sales'!$A$2:$A$1000,'Sales'!$B$2:$B$1000,A286,'Sales'!$F$2:$F$1000,"&lt;&gt;Cancelled",'Sales'!$F$2:$F$1000,"&lt;&gt;Returned"),""))</f>
        <v/>
      </c>
      <c r="M286" s="39">
        <f>IF(OR(A286="",H286=""),"",IF(K286="Sold",IF(L286="","",L286-H286),TODAY()-H286))</f>
        <v/>
      </c>
      <c r="N286" s="38">
        <f>IF(OR(A286="",M286=""),"",IF(AND(K286&lt;&gt;"Sold",K286&lt;&gt;"Discarded",M286&gt;=JoursDormant),"Yes",""))</f>
        <v/>
      </c>
      <c r="O286" s="38">
        <f>IF(B286="","",IFERROR(INDEX('Purchases'!$I$2:$I$1000,MATCH(B286,'Purchases'!$A$2:$A$1000,0)),""))</f>
        <v/>
      </c>
    </row>
    <row r="287">
      <c r="G287" s="36">
        <f>IF(B287="","",IFERROR(INDEX('Purchases'!$G$2:$G$1000,MATCH(B287,'Purchases'!$A$2:$A$1000,0)),""))</f>
        <v/>
      </c>
      <c r="H287" s="37">
        <f>IF(B287="","",IFERROR(INDEX('Purchases'!$B$2:$B$1000,MATCH(B287,'Purchases'!$A$2:$A$1000,0)),""))</f>
        <v/>
      </c>
      <c r="I287" s="35" t="n"/>
      <c r="K287" s="38">
        <f>IF(A287="","",IF(J287&lt;&gt;"","Discarded",IF(COUNTIF('Sales'!$B$2:$B$1000,A287)-COUNTIFS('Sales'!$B$2:$B$1000,A287,'Sales'!$F$2:$F$1000,"Cancelled")-COUNTIFS('Sales'!$B$2:$B$1000,A287,'Sales'!$F$2:$F$1000,"Returned")&gt;0,"Sold",IF(N(I287)&gt;0,"Online","In stock"))))</f>
        <v/>
      </c>
      <c r="L287" s="37">
        <f>IF(K287&lt;&gt;"Sold","",IFERROR(MAXIFS('Sales'!$A$2:$A$1000,'Sales'!$B$2:$B$1000,A287,'Sales'!$F$2:$F$1000,"&lt;&gt;Cancelled",'Sales'!$F$2:$F$1000,"&lt;&gt;Returned"),""))</f>
        <v/>
      </c>
      <c r="M287" s="39">
        <f>IF(OR(A287="",H287=""),"",IF(K287="Sold",IF(L287="","",L287-H287),TODAY()-H287))</f>
        <v/>
      </c>
      <c r="N287" s="38">
        <f>IF(OR(A287="",M287=""),"",IF(AND(K287&lt;&gt;"Sold",K287&lt;&gt;"Discarded",M287&gt;=JoursDormant),"Yes",""))</f>
        <v/>
      </c>
      <c r="O287" s="38">
        <f>IF(B287="","",IFERROR(INDEX('Purchases'!$I$2:$I$1000,MATCH(B287,'Purchases'!$A$2:$A$1000,0)),""))</f>
        <v/>
      </c>
    </row>
    <row r="288">
      <c r="G288" s="36">
        <f>IF(B288="","",IFERROR(INDEX('Purchases'!$G$2:$G$1000,MATCH(B288,'Purchases'!$A$2:$A$1000,0)),""))</f>
        <v/>
      </c>
      <c r="H288" s="37">
        <f>IF(B288="","",IFERROR(INDEX('Purchases'!$B$2:$B$1000,MATCH(B288,'Purchases'!$A$2:$A$1000,0)),""))</f>
        <v/>
      </c>
      <c r="I288" s="35" t="n"/>
      <c r="K288" s="38">
        <f>IF(A288="","",IF(J288&lt;&gt;"","Discarded",IF(COUNTIF('Sales'!$B$2:$B$1000,A288)-COUNTIFS('Sales'!$B$2:$B$1000,A288,'Sales'!$F$2:$F$1000,"Cancelled")-COUNTIFS('Sales'!$B$2:$B$1000,A288,'Sales'!$F$2:$F$1000,"Returned")&gt;0,"Sold",IF(N(I288)&gt;0,"Online","In stock"))))</f>
        <v/>
      </c>
      <c r="L288" s="37">
        <f>IF(K288&lt;&gt;"Sold","",IFERROR(MAXIFS('Sales'!$A$2:$A$1000,'Sales'!$B$2:$B$1000,A288,'Sales'!$F$2:$F$1000,"&lt;&gt;Cancelled",'Sales'!$F$2:$F$1000,"&lt;&gt;Returned"),""))</f>
        <v/>
      </c>
      <c r="M288" s="39">
        <f>IF(OR(A288="",H288=""),"",IF(K288="Sold",IF(L288="","",L288-H288),TODAY()-H288))</f>
        <v/>
      </c>
      <c r="N288" s="38">
        <f>IF(OR(A288="",M288=""),"",IF(AND(K288&lt;&gt;"Sold",K288&lt;&gt;"Discarded",M288&gt;=JoursDormant),"Yes",""))</f>
        <v/>
      </c>
      <c r="O288" s="38">
        <f>IF(B288="","",IFERROR(INDEX('Purchases'!$I$2:$I$1000,MATCH(B288,'Purchases'!$A$2:$A$1000,0)),""))</f>
        <v/>
      </c>
    </row>
    <row r="289">
      <c r="G289" s="36">
        <f>IF(B289="","",IFERROR(INDEX('Purchases'!$G$2:$G$1000,MATCH(B289,'Purchases'!$A$2:$A$1000,0)),""))</f>
        <v/>
      </c>
      <c r="H289" s="37">
        <f>IF(B289="","",IFERROR(INDEX('Purchases'!$B$2:$B$1000,MATCH(B289,'Purchases'!$A$2:$A$1000,0)),""))</f>
        <v/>
      </c>
      <c r="I289" s="35" t="n"/>
      <c r="K289" s="38">
        <f>IF(A289="","",IF(J289&lt;&gt;"","Discarded",IF(COUNTIF('Sales'!$B$2:$B$1000,A289)-COUNTIFS('Sales'!$B$2:$B$1000,A289,'Sales'!$F$2:$F$1000,"Cancelled")-COUNTIFS('Sales'!$B$2:$B$1000,A289,'Sales'!$F$2:$F$1000,"Returned")&gt;0,"Sold",IF(N(I289)&gt;0,"Online","In stock"))))</f>
        <v/>
      </c>
      <c r="L289" s="37">
        <f>IF(K289&lt;&gt;"Sold","",IFERROR(MAXIFS('Sales'!$A$2:$A$1000,'Sales'!$B$2:$B$1000,A289,'Sales'!$F$2:$F$1000,"&lt;&gt;Cancelled",'Sales'!$F$2:$F$1000,"&lt;&gt;Returned"),""))</f>
        <v/>
      </c>
      <c r="M289" s="39">
        <f>IF(OR(A289="",H289=""),"",IF(K289="Sold",IF(L289="","",L289-H289),TODAY()-H289))</f>
        <v/>
      </c>
      <c r="N289" s="38">
        <f>IF(OR(A289="",M289=""),"",IF(AND(K289&lt;&gt;"Sold",K289&lt;&gt;"Discarded",M289&gt;=JoursDormant),"Yes",""))</f>
        <v/>
      </c>
      <c r="O289" s="38">
        <f>IF(B289="","",IFERROR(INDEX('Purchases'!$I$2:$I$1000,MATCH(B289,'Purchases'!$A$2:$A$1000,0)),""))</f>
        <v/>
      </c>
    </row>
    <row r="290">
      <c r="G290" s="36">
        <f>IF(B290="","",IFERROR(INDEX('Purchases'!$G$2:$G$1000,MATCH(B290,'Purchases'!$A$2:$A$1000,0)),""))</f>
        <v/>
      </c>
      <c r="H290" s="37">
        <f>IF(B290="","",IFERROR(INDEX('Purchases'!$B$2:$B$1000,MATCH(B290,'Purchases'!$A$2:$A$1000,0)),""))</f>
        <v/>
      </c>
      <c r="I290" s="35" t="n"/>
      <c r="K290" s="38">
        <f>IF(A290="","",IF(J290&lt;&gt;"","Discarded",IF(COUNTIF('Sales'!$B$2:$B$1000,A290)-COUNTIFS('Sales'!$B$2:$B$1000,A290,'Sales'!$F$2:$F$1000,"Cancelled")-COUNTIFS('Sales'!$B$2:$B$1000,A290,'Sales'!$F$2:$F$1000,"Returned")&gt;0,"Sold",IF(N(I290)&gt;0,"Online","In stock"))))</f>
        <v/>
      </c>
      <c r="L290" s="37">
        <f>IF(K290&lt;&gt;"Sold","",IFERROR(MAXIFS('Sales'!$A$2:$A$1000,'Sales'!$B$2:$B$1000,A290,'Sales'!$F$2:$F$1000,"&lt;&gt;Cancelled",'Sales'!$F$2:$F$1000,"&lt;&gt;Returned"),""))</f>
        <v/>
      </c>
      <c r="M290" s="39">
        <f>IF(OR(A290="",H290=""),"",IF(K290="Sold",IF(L290="","",L290-H290),TODAY()-H290))</f>
        <v/>
      </c>
      <c r="N290" s="38">
        <f>IF(OR(A290="",M290=""),"",IF(AND(K290&lt;&gt;"Sold",K290&lt;&gt;"Discarded",M290&gt;=JoursDormant),"Yes",""))</f>
        <v/>
      </c>
      <c r="O290" s="38">
        <f>IF(B290="","",IFERROR(INDEX('Purchases'!$I$2:$I$1000,MATCH(B290,'Purchases'!$A$2:$A$1000,0)),""))</f>
        <v/>
      </c>
    </row>
    <row r="291">
      <c r="G291" s="36">
        <f>IF(B291="","",IFERROR(INDEX('Purchases'!$G$2:$G$1000,MATCH(B291,'Purchases'!$A$2:$A$1000,0)),""))</f>
        <v/>
      </c>
      <c r="H291" s="37">
        <f>IF(B291="","",IFERROR(INDEX('Purchases'!$B$2:$B$1000,MATCH(B291,'Purchases'!$A$2:$A$1000,0)),""))</f>
        <v/>
      </c>
      <c r="I291" s="35" t="n"/>
      <c r="K291" s="38">
        <f>IF(A291="","",IF(J291&lt;&gt;"","Discarded",IF(COUNTIF('Sales'!$B$2:$B$1000,A291)-COUNTIFS('Sales'!$B$2:$B$1000,A291,'Sales'!$F$2:$F$1000,"Cancelled")-COUNTIFS('Sales'!$B$2:$B$1000,A291,'Sales'!$F$2:$F$1000,"Returned")&gt;0,"Sold",IF(N(I291)&gt;0,"Online","In stock"))))</f>
        <v/>
      </c>
      <c r="L291" s="37">
        <f>IF(K291&lt;&gt;"Sold","",IFERROR(MAXIFS('Sales'!$A$2:$A$1000,'Sales'!$B$2:$B$1000,A291,'Sales'!$F$2:$F$1000,"&lt;&gt;Cancelled",'Sales'!$F$2:$F$1000,"&lt;&gt;Returned"),""))</f>
        <v/>
      </c>
      <c r="M291" s="39">
        <f>IF(OR(A291="",H291=""),"",IF(K291="Sold",IF(L291="","",L291-H291),TODAY()-H291))</f>
        <v/>
      </c>
      <c r="N291" s="38">
        <f>IF(OR(A291="",M291=""),"",IF(AND(K291&lt;&gt;"Sold",K291&lt;&gt;"Discarded",M291&gt;=JoursDormant),"Yes",""))</f>
        <v/>
      </c>
      <c r="O291" s="38">
        <f>IF(B291="","",IFERROR(INDEX('Purchases'!$I$2:$I$1000,MATCH(B291,'Purchases'!$A$2:$A$1000,0)),""))</f>
        <v/>
      </c>
    </row>
    <row r="292">
      <c r="G292" s="36">
        <f>IF(B292="","",IFERROR(INDEX('Purchases'!$G$2:$G$1000,MATCH(B292,'Purchases'!$A$2:$A$1000,0)),""))</f>
        <v/>
      </c>
      <c r="H292" s="37">
        <f>IF(B292="","",IFERROR(INDEX('Purchases'!$B$2:$B$1000,MATCH(B292,'Purchases'!$A$2:$A$1000,0)),""))</f>
        <v/>
      </c>
      <c r="I292" s="35" t="n"/>
      <c r="K292" s="38">
        <f>IF(A292="","",IF(J292&lt;&gt;"","Discarded",IF(COUNTIF('Sales'!$B$2:$B$1000,A292)-COUNTIFS('Sales'!$B$2:$B$1000,A292,'Sales'!$F$2:$F$1000,"Cancelled")-COUNTIFS('Sales'!$B$2:$B$1000,A292,'Sales'!$F$2:$F$1000,"Returned")&gt;0,"Sold",IF(N(I292)&gt;0,"Online","In stock"))))</f>
        <v/>
      </c>
      <c r="L292" s="37">
        <f>IF(K292&lt;&gt;"Sold","",IFERROR(MAXIFS('Sales'!$A$2:$A$1000,'Sales'!$B$2:$B$1000,A292,'Sales'!$F$2:$F$1000,"&lt;&gt;Cancelled",'Sales'!$F$2:$F$1000,"&lt;&gt;Returned"),""))</f>
        <v/>
      </c>
      <c r="M292" s="39">
        <f>IF(OR(A292="",H292=""),"",IF(K292="Sold",IF(L292="","",L292-H292),TODAY()-H292))</f>
        <v/>
      </c>
      <c r="N292" s="38">
        <f>IF(OR(A292="",M292=""),"",IF(AND(K292&lt;&gt;"Sold",K292&lt;&gt;"Discarded",M292&gt;=JoursDormant),"Yes",""))</f>
        <v/>
      </c>
      <c r="O292" s="38">
        <f>IF(B292="","",IFERROR(INDEX('Purchases'!$I$2:$I$1000,MATCH(B292,'Purchases'!$A$2:$A$1000,0)),""))</f>
        <v/>
      </c>
    </row>
    <row r="293">
      <c r="G293" s="36">
        <f>IF(B293="","",IFERROR(INDEX('Purchases'!$G$2:$G$1000,MATCH(B293,'Purchases'!$A$2:$A$1000,0)),""))</f>
        <v/>
      </c>
      <c r="H293" s="37">
        <f>IF(B293="","",IFERROR(INDEX('Purchases'!$B$2:$B$1000,MATCH(B293,'Purchases'!$A$2:$A$1000,0)),""))</f>
        <v/>
      </c>
      <c r="I293" s="35" t="n"/>
      <c r="K293" s="38">
        <f>IF(A293="","",IF(J293&lt;&gt;"","Discarded",IF(COUNTIF('Sales'!$B$2:$B$1000,A293)-COUNTIFS('Sales'!$B$2:$B$1000,A293,'Sales'!$F$2:$F$1000,"Cancelled")-COUNTIFS('Sales'!$B$2:$B$1000,A293,'Sales'!$F$2:$F$1000,"Returned")&gt;0,"Sold",IF(N(I293)&gt;0,"Online","In stock"))))</f>
        <v/>
      </c>
      <c r="L293" s="37">
        <f>IF(K293&lt;&gt;"Sold","",IFERROR(MAXIFS('Sales'!$A$2:$A$1000,'Sales'!$B$2:$B$1000,A293,'Sales'!$F$2:$F$1000,"&lt;&gt;Cancelled",'Sales'!$F$2:$F$1000,"&lt;&gt;Returned"),""))</f>
        <v/>
      </c>
      <c r="M293" s="39">
        <f>IF(OR(A293="",H293=""),"",IF(K293="Sold",IF(L293="","",L293-H293),TODAY()-H293))</f>
        <v/>
      </c>
      <c r="N293" s="38">
        <f>IF(OR(A293="",M293=""),"",IF(AND(K293&lt;&gt;"Sold",K293&lt;&gt;"Discarded",M293&gt;=JoursDormant),"Yes",""))</f>
        <v/>
      </c>
      <c r="O293" s="38">
        <f>IF(B293="","",IFERROR(INDEX('Purchases'!$I$2:$I$1000,MATCH(B293,'Purchases'!$A$2:$A$1000,0)),""))</f>
        <v/>
      </c>
    </row>
    <row r="294">
      <c r="G294" s="36">
        <f>IF(B294="","",IFERROR(INDEX('Purchases'!$G$2:$G$1000,MATCH(B294,'Purchases'!$A$2:$A$1000,0)),""))</f>
        <v/>
      </c>
      <c r="H294" s="37">
        <f>IF(B294="","",IFERROR(INDEX('Purchases'!$B$2:$B$1000,MATCH(B294,'Purchases'!$A$2:$A$1000,0)),""))</f>
        <v/>
      </c>
      <c r="I294" s="35" t="n"/>
      <c r="K294" s="38">
        <f>IF(A294="","",IF(J294&lt;&gt;"","Discarded",IF(COUNTIF('Sales'!$B$2:$B$1000,A294)-COUNTIFS('Sales'!$B$2:$B$1000,A294,'Sales'!$F$2:$F$1000,"Cancelled")-COUNTIFS('Sales'!$B$2:$B$1000,A294,'Sales'!$F$2:$F$1000,"Returned")&gt;0,"Sold",IF(N(I294)&gt;0,"Online","In stock"))))</f>
        <v/>
      </c>
      <c r="L294" s="37">
        <f>IF(K294&lt;&gt;"Sold","",IFERROR(MAXIFS('Sales'!$A$2:$A$1000,'Sales'!$B$2:$B$1000,A294,'Sales'!$F$2:$F$1000,"&lt;&gt;Cancelled",'Sales'!$F$2:$F$1000,"&lt;&gt;Returned"),""))</f>
        <v/>
      </c>
      <c r="M294" s="39">
        <f>IF(OR(A294="",H294=""),"",IF(K294="Sold",IF(L294="","",L294-H294),TODAY()-H294))</f>
        <v/>
      </c>
      <c r="N294" s="38">
        <f>IF(OR(A294="",M294=""),"",IF(AND(K294&lt;&gt;"Sold",K294&lt;&gt;"Discarded",M294&gt;=JoursDormant),"Yes",""))</f>
        <v/>
      </c>
      <c r="O294" s="38">
        <f>IF(B294="","",IFERROR(INDEX('Purchases'!$I$2:$I$1000,MATCH(B294,'Purchases'!$A$2:$A$1000,0)),""))</f>
        <v/>
      </c>
    </row>
    <row r="295">
      <c r="G295" s="36">
        <f>IF(B295="","",IFERROR(INDEX('Purchases'!$G$2:$G$1000,MATCH(B295,'Purchases'!$A$2:$A$1000,0)),""))</f>
        <v/>
      </c>
      <c r="H295" s="37">
        <f>IF(B295="","",IFERROR(INDEX('Purchases'!$B$2:$B$1000,MATCH(B295,'Purchases'!$A$2:$A$1000,0)),""))</f>
        <v/>
      </c>
      <c r="I295" s="35" t="n"/>
      <c r="K295" s="38">
        <f>IF(A295="","",IF(J295&lt;&gt;"","Discarded",IF(COUNTIF('Sales'!$B$2:$B$1000,A295)-COUNTIFS('Sales'!$B$2:$B$1000,A295,'Sales'!$F$2:$F$1000,"Cancelled")-COUNTIFS('Sales'!$B$2:$B$1000,A295,'Sales'!$F$2:$F$1000,"Returned")&gt;0,"Sold",IF(N(I295)&gt;0,"Online","In stock"))))</f>
        <v/>
      </c>
      <c r="L295" s="37">
        <f>IF(K295&lt;&gt;"Sold","",IFERROR(MAXIFS('Sales'!$A$2:$A$1000,'Sales'!$B$2:$B$1000,A295,'Sales'!$F$2:$F$1000,"&lt;&gt;Cancelled",'Sales'!$F$2:$F$1000,"&lt;&gt;Returned"),""))</f>
        <v/>
      </c>
      <c r="M295" s="39">
        <f>IF(OR(A295="",H295=""),"",IF(K295="Sold",IF(L295="","",L295-H295),TODAY()-H295))</f>
        <v/>
      </c>
      <c r="N295" s="38">
        <f>IF(OR(A295="",M295=""),"",IF(AND(K295&lt;&gt;"Sold",K295&lt;&gt;"Discarded",M295&gt;=JoursDormant),"Yes",""))</f>
        <v/>
      </c>
      <c r="O295" s="38">
        <f>IF(B295="","",IFERROR(INDEX('Purchases'!$I$2:$I$1000,MATCH(B295,'Purchases'!$A$2:$A$1000,0)),""))</f>
        <v/>
      </c>
    </row>
    <row r="296">
      <c r="G296" s="36">
        <f>IF(B296="","",IFERROR(INDEX('Purchases'!$G$2:$G$1000,MATCH(B296,'Purchases'!$A$2:$A$1000,0)),""))</f>
        <v/>
      </c>
      <c r="H296" s="37">
        <f>IF(B296="","",IFERROR(INDEX('Purchases'!$B$2:$B$1000,MATCH(B296,'Purchases'!$A$2:$A$1000,0)),""))</f>
        <v/>
      </c>
      <c r="I296" s="35" t="n"/>
      <c r="K296" s="38">
        <f>IF(A296="","",IF(J296&lt;&gt;"","Discarded",IF(COUNTIF('Sales'!$B$2:$B$1000,A296)-COUNTIFS('Sales'!$B$2:$B$1000,A296,'Sales'!$F$2:$F$1000,"Cancelled")-COUNTIFS('Sales'!$B$2:$B$1000,A296,'Sales'!$F$2:$F$1000,"Returned")&gt;0,"Sold",IF(N(I296)&gt;0,"Online","In stock"))))</f>
        <v/>
      </c>
      <c r="L296" s="37">
        <f>IF(K296&lt;&gt;"Sold","",IFERROR(MAXIFS('Sales'!$A$2:$A$1000,'Sales'!$B$2:$B$1000,A296,'Sales'!$F$2:$F$1000,"&lt;&gt;Cancelled",'Sales'!$F$2:$F$1000,"&lt;&gt;Returned"),""))</f>
        <v/>
      </c>
      <c r="M296" s="39">
        <f>IF(OR(A296="",H296=""),"",IF(K296="Sold",IF(L296="","",L296-H296),TODAY()-H296))</f>
        <v/>
      </c>
      <c r="N296" s="38">
        <f>IF(OR(A296="",M296=""),"",IF(AND(K296&lt;&gt;"Sold",K296&lt;&gt;"Discarded",M296&gt;=JoursDormant),"Yes",""))</f>
        <v/>
      </c>
      <c r="O296" s="38">
        <f>IF(B296="","",IFERROR(INDEX('Purchases'!$I$2:$I$1000,MATCH(B296,'Purchases'!$A$2:$A$1000,0)),""))</f>
        <v/>
      </c>
    </row>
    <row r="297">
      <c r="G297" s="36">
        <f>IF(B297="","",IFERROR(INDEX('Purchases'!$G$2:$G$1000,MATCH(B297,'Purchases'!$A$2:$A$1000,0)),""))</f>
        <v/>
      </c>
      <c r="H297" s="37">
        <f>IF(B297="","",IFERROR(INDEX('Purchases'!$B$2:$B$1000,MATCH(B297,'Purchases'!$A$2:$A$1000,0)),""))</f>
        <v/>
      </c>
      <c r="I297" s="35" t="n"/>
      <c r="K297" s="38">
        <f>IF(A297="","",IF(J297&lt;&gt;"","Discarded",IF(COUNTIF('Sales'!$B$2:$B$1000,A297)-COUNTIFS('Sales'!$B$2:$B$1000,A297,'Sales'!$F$2:$F$1000,"Cancelled")-COUNTIFS('Sales'!$B$2:$B$1000,A297,'Sales'!$F$2:$F$1000,"Returned")&gt;0,"Sold",IF(N(I297)&gt;0,"Online","In stock"))))</f>
        <v/>
      </c>
      <c r="L297" s="37">
        <f>IF(K297&lt;&gt;"Sold","",IFERROR(MAXIFS('Sales'!$A$2:$A$1000,'Sales'!$B$2:$B$1000,A297,'Sales'!$F$2:$F$1000,"&lt;&gt;Cancelled",'Sales'!$F$2:$F$1000,"&lt;&gt;Returned"),""))</f>
        <v/>
      </c>
      <c r="M297" s="39">
        <f>IF(OR(A297="",H297=""),"",IF(K297="Sold",IF(L297="","",L297-H297),TODAY()-H297))</f>
        <v/>
      </c>
      <c r="N297" s="38">
        <f>IF(OR(A297="",M297=""),"",IF(AND(K297&lt;&gt;"Sold",K297&lt;&gt;"Discarded",M297&gt;=JoursDormant),"Yes",""))</f>
        <v/>
      </c>
      <c r="O297" s="38">
        <f>IF(B297="","",IFERROR(INDEX('Purchases'!$I$2:$I$1000,MATCH(B297,'Purchases'!$A$2:$A$1000,0)),""))</f>
        <v/>
      </c>
    </row>
    <row r="298">
      <c r="G298" s="36">
        <f>IF(B298="","",IFERROR(INDEX('Purchases'!$G$2:$G$1000,MATCH(B298,'Purchases'!$A$2:$A$1000,0)),""))</f>
        <v/>
      </c>
      <c r="H298" s="37">
        <f>IF(B298="","",IFERROR(INDEX('Purchases'!$B$2:$B$1000,MATCH(B298,'Purchases'!$A$2:$A$1000,0)),""))</f>
        <v/>
      </c>
      <c r="I298" s="35" t="n"/>
      <c r="K298" s="38">
        <f>IF(A298="","",IF(J298&lt;&gt;"","Discarded",IF(COUNTIF('Sales'!$B$2:$B$1000,A298)-COUNTIFS('Sales'!$B$2:$B$1000,A298,'Sales'!$F$2:$F$1000,"Cancelled")-COUNTIFS('Sales'!$B$2:$B$1000,A298,'Sales'!$F$2:$F$1000,"Returned")&gt;0,"Sold",IF(N(I298)&gt;0,"Online","In stock"))))</f>
        <v/>
      </c>
      <c r="L298" s="37">
        <f>IF(K298&lt;&gt;"Sold","",IFERROR(MAXIFS('Sales'!$A$2:$A$1000,'Sales'!$B$2:$B$1000,A298,'Sales'!$F$2:$F$1000,"&lt;&gt;Cancelled",'Sales'!$F$2:$F$1000,"&lt;&gt;Returned"),""))</f>
        <v/>
      </c>
      <c r="M298" s="39">
        <f>IF(OR(A298="",H298=""),"",IF(K298="Sold",IF(L298="","",L298-H298),TODAY()-H298))</f>
        <v/>
      </c>
      <c r="N298" s="38">
        <f>IF(OR(A298="",M298=""),"",IF(AND(K298&lt;&gt;"Sold",K298&lt;&gt;"Discarded",M298&gt;=JoursDormant),"Yes",""))</f>
        <v/>
      </c>
      <c r="O298" s="38">
        <f>IF(B298="","",IFERROR(INDEX('Purchases'!$I$2:$I$1000,MATCH(B298,'Purchases'!$A$2:$A$1000,0)),""))</f>
        <v/>
      </c>
    </row>
    <row r="299">
      <c r="G299" s="36">
        <f>IF(B299="","",IFERROR(INDEX('Purchases'!$G$2:$G$1000,MATCH(B299,'Purchases'!$A$2:$A$1000,0)),""))</f>
        <v/>
      </c>
      <c r="H299" s="37">
        <f>IF(B299="","",IFERROR(INDEX('Purchases'!$B$2:$B$1000,MATCH(B299,'Purchases'!$A$2:$A$1000,0)),""))</f>
        <v/>
      </c>
      <c r="I299" s="35" t="n"/>
      <c r="K299" s="38">
        <f>IF(A299="","",IF(J299&lt;&gt;"","Discarded",IF(COUNTIF('Sales'!$B$2:$B$1000,A299)-COUNTIFS('Sales'!$B$2:$B$1000,A299,'Sales'!$F$2:$F$1000,"Cancelled")-COUNTIFS('Sales'!$B$2:$B$1000,A299,'Sales'!$F$2:$F$1000,"Returned")&gt;0,"Sold",IF(N(I299)&gt;0,"Online","In stock"))))</f>
        <v/>
      </c>
      <c r="L299" s="37">
        <f>IF(K299&lt;&gt;"Sold","",IFERROR(MAXIFS('Sales'!$A$2:$A$1000,'Sales'!$B$2:$B$1000,A299,'Sales'!$F$2:$F$1000,"&lt;&gt;Cancelled",'Sales'!$F$2:$F$1000,"&lt;&gt;Returned"),""))</f>
        <v/>
      </c>
      <c r="M299" s="39">
        <f>IF(OR(A299="",H299=""),"",IF(K299="Sold",IF(L299="","",L299-H299),TODAY()-H299))</f>
        <v/>
      </c>
      <c r="N299" s="38">
        <f>IF(OR(A299="",M299=""),"",IF(AND(K299&lt;&gt;"Sold",K299&lt;&gt;"Discarded",M299&gt;=JoursDormant),"Yes",""))</f>
        <v/>
      </c>
      <c r="O299" s="38">
        <f>IF(B299="","",IFERROR(INDEX('Purchases'!$I$2:$I$1000,MATCH(B299,'Purchases'!$A$2:$A$1000,0)),""))</f>
        <v/>
      </c>
    </row>
    <row r="300">
      <c r="G300" s="36">
        <f>IF(B300="","",IFERROR(INDEX('Purchases'!$G$2:$G$1000,MATCH(B300,'Purchases'!$A$2:$A$1000,0)),""))</f>
        <v/>
      </c>
      <c r="H300" s="37">
        <f>IF(B300="","",IFERROR(INDEX('Purchases'!$B$2:$B$1000,MATCH(B300,'Purchases'!$A$2:$A$1000,0)),""))</f>
        <v/>
      </c>
      <c r="I300" s="35" t="n"/>
      <c r="K300" s="38">
        <f>IF(A300="","",IF(J300&lt;&gt;"","Discarded",IF(COUNTIF('Sales'!$B$2:$B$1000,A300)-COUNTIFS('Sales'!$B$2:$B$1000,A300,'Sales'!$F$2:$F$1000,"Cancelled")-COUNTIFS('Sales'!$B$2:$B$1000,A300,'Sales'!$F$2:$F$1000,"Returned")&gt;0,"Sold",IF(N(I300)&gt;0,"Online","In stock"))))</f>
        <v/>
      </c>
      <c r="L300" s="37">
        <f>IF(K300&lt;&gt;"Sold","",IFERROR(MAXIFS('Sales'!$A$2:$A$1000,'Sales'!$B$2:$B$1000,A300,'Sales'!$F$2:$F$1000,"&lt;&gt;Cancelled",'Sales'!$F$2:$F$1000,"&lt;&gt;Returned"),""))</f>
        <v/>
      </c>
      <c r="M300" s="39">
        <f>IF(OR(A300="",H300=""),"",IF(K300="Sold",IF(L300="","",L300-H300),TODAY()-H300))</f>
        <v/>
      </c>
      <c r="N300" s="38">
        <f>IF(OR(A300="",M300=""),"",IF(AND(K300&lt;&gt;"Sold",K300&lt;&gt;"Discarded",M300&gt;=JoursDormant),"Yes",""))</f>
        <v/>
      </c>
      <c r="O300" s="38">
        <f>IF(B300="","",IFERROR(INDEX('Purchases'!$I$2:$I$1000,MATCH(B300,'Purchases'!$A$2:$A$1000,0)),""))</f>
        <v/>
      </c>
    </row>
    <row r="301">
      <c r="G301" s="36">
        <f>IF(B301="","",IFERROR(INDEX('Purchases'!$G$2:$G$1000,MATCH(B301,'Purchases'!$A$2:$A$1000,0)),""))</f>
        <v/>
      </c>
      <c r="H301" s="37">
        <f>IF(B301="","",IFERROR(INDEX('Purchases'!$B$2:$B$1000,MATCH(B301,'Purchases'!$A$2:$A$1000,0)),""))</f>
        <v/>
      </c>
      <c r="I301" s="35" t="n"/>
      <c r="K301" s="38">
        <f>IF(A301="","",IF(J301&lt;&gt;"","Discarded",IF(COUNTIF('Sales'!$B$2:$B$1000,A301)-COUNTIFS('Sales'!$B$2:$B$1000,A301,'Sales'!$F$2:$F$1000,"Cancelled")-COUNTIFS('Sales'!$B$2:$B$1000,A301,'Sales'!$F$2:$F$1000,"Returned")&gt;0,"Sold",IF(N(I301)&gt;0,"Online","In stock"))))</f>
        <v/>
      </c>
      <c r="L301" s="37">
        <f>IF(K301&lt;&gt;"Sold","",IFERROR(MAXIFS('Sales'!$A$2:$A$1000,'Sales'!$B$2:$B$1000,A301,'Sales'!$F$2:$F$1000,"&lt;&gt;Cancelled",'Sales'!$F$2:$F$1000,"&lt;&gt;Returned"),""))</f>
        <v/>
      </c>
      <c r="M301" s="39">
        <f>IF(OR(A301="",H301=""),"",IF(K301="Sold",IF(L301="","",L301-H301),TODAY()-H301))</f>
        <v/>
      </c>
      <c r="N301" s="38">
        <f>IF(OR(A301="",M301=""),"",IF(AND(K301&lt;&gt;"Sold",K301&lt;&gt;"Discarded",M301&gt;=JoursDormant),"Yes",""))</f>
        <v/>
      </c>
      <c r="O301" s="38">
        <f>IF(B301="","",IFERROR(INDEX('Purchases'!$I$2:$I$1000,MATCH(B301,'Purchases'!$A$2:$A$1000,0)),""))</f>
        <v/>
      </c>
    </row>
    <row r="302">
      <c r="G302" s="36">
        <f>IF(B302="","",IFERROR(INDEX('Purchases'!$G$2:$G$1000,MATCH(B302,'Purchases'!$A$2:$A$1000,0)),""))</f>
        <v/>
      </c>
      <c r="H302" s="37">
        <f>IF(B302="","",IFERROR(INDEX('Purchases'!$B$2:$B$1000,MATCH(B302,'Purchases'!$A$2:$A$1000,0)),""))</f>
        <v/>
      </c>
      <c r="I302" s="35" t="n"/>
      <c r="K302" s="38">
        <f>IF(A302="","",IF(J302&lt;&gt;"","Discarded",IF(COUNTIF('Sales'!$B$2:$B$1000,A302)-COUNTIFS('Sales'!$B$2:$B$1000,A302,'Sales'!$F$2:$F$1000,"Cancelled")-COUNTIFS('Sales'!$B$2:$B$1000,A302,'Sales'!$F$2:$F$1000,"Returned")&gt;0,"Sold",IF(N(I302)&gt;0,"Online","In stock"))))</f>
        <v/>
      </c>
      <c r="L302" s="37">
        <f>IF(K302&lt;&gt;"Sold","",IFERROR(MAXIFS('Sales'!$A$2:$A$1000,'Sales'!$B$2:$B$1000,A302,'Sales'!$F$2:$F$1000,"&lt;&gt;Cancelled",'Sales'!$F$2:$F$1000,"&lt;&gt;Returned"),""))</f>
        <v/>
      </c>
      <c r="M302" s="39">
        <f>IF(OR(A302="",H302=""),"",IF(K302="Sold",IF(L302="","",L302-H302),TODAY()-H302))</f>
        <v/>
      </c>
      <c r="N302" s="38">
        <f>IF(OR(A302="",M302=""),"",IF(AND(K302&lt;&gt;"Sold",K302&lt;&gt;"Discarded",M302&gt;=JoursDormant),"Yes",""))</f>
        <v/>
      </c>
      <c r="O302" s="38">
        <f>IF(B302="","",IFERROR(INDEX('Purchases'!$I$2:$I$1000,MATCH(B302,'Purchases'!$A$2:$A$1000,0)),""))</f>
        <v/>
      </c>
    </row>
    <row r="303">
      <c r="G303" s="36">
        <f>IF(B303="","",IFERROR(INDEX('Purchases'!$G$2:$G$1000,MATCH(B303,'Purchases'!$A$2:$A$1000,0)),""))</f>
        <v/>
      </c>
      <c r="H303" s="37">
        <f>IF(B303="","",IFERROR(INDEX('Purchases'!$B$2:$B$1000,MATCH(B303,'Purchases'!$A$2:$A$1000,0)),""))</f>
        <v/>
      </c>
      <c r="I303" s="35" t="n"/>
      <c r="K303" s="38">
        <f>IF(A303="","",IF(J303&lt;&gt;"","Discarded",IF(COUNTIF('Sales'!$B$2:$B$1000,A303)-COUNTIFS('Sales'!$B$2:$B$1000,A303,'Sales'!$F$2:$F$1000,"Cancelled")-COUNTIFS('Sales'!$B$2:$B$1000,A303,'Sales'!$F$2:$F$1000,"Returned")&gt;0,"Sold",IF(N(I303)&gt;0,"Online","In stock"))))</f>
        <v/>
      </c>
      <c r="L303" s="37">
        <f>IF(K303&lt;&gt;"Sold","",IFERROR(MAXIFS('Sales'!$A$2:$A$1000,'Sales'!$B$2:$B$1000,A303,'Sales'!$F$2:$F$1000,"&lt;&gt;Cancelled",'Sales'!$F$2:$F$1000,"&lt;&gt;Returned"),""))</f>
        <v/>
      </c>
      <c r="M303" s="39">
        <f>IF(OR(A303="",H303=""),"",IF(K303="Sold",IF(L303="","",L303-H303),TODAY()-H303))</f>
        <v/>
      </c>
      <c r="N303" s="38">
        <f>IF(OR(A303="",M303=""),"",IF(AND(K303&lt;&gt;"Sold",K303&lt;&gt;"Discarded",M303&gt;=JoursDormant),"Yes",""))</f>
        <v/>
      </c>
      <c r="O303" s="38">
        <f>IF(B303="","",IFERROR(INDEX('Purchases'!$I$2:$I$1000,MATCH(B303,'Purchases'!$A$2:$A$1000,0)),""))</f>
        <v/>
      </c>
    </row>
    <row r="304">
      <c r="G304" s="36">
        <f>IF(B304="","",IFERROR(INDEX('Purchases'!$G$2:$G$1000,MATCH(B304,'Purchases'!$A$2:$A$1000,0)),""))</f>
        <v/>
      </c>
      <c r="H304" s="37">
        <f>IF(B304="","",IFERROR(INDEX('Purchases'!$B$2:$B$1000,MATCH(B304,'Purchases'!$A$2:$A$1000,0)),""))</f>
        <v/>
      </c>
      <c r="I304" s="35" t="n"/>
      <c r="K304" s="38">
        <f>IF(A304="","",IF(J304&lt;&gt;"","Discarded",IF(COUNTIF('Sales'!$B$2:$B$1000,A304)-COUNTIFS('Sales'!$B$2:$B$1000,A304,'Sales'!$F$2:$F$1000,"Cancelled")-COUNTIFS('Sales'!$B$2:$B$1000,A304,'Sales'!$F$2:$F$1000,"Returned")&gt;0,"Sold",IF(N(I304)&gt;0,"Online","In stock"))))</f>
        <v/>
      </c>
      <c r="L304" s="37">
        <f>IF(K304&lt;&gt;"Sold","",IFERROR(MAXIFS('Sales'!$A$2:$A$1000,'Sales'!$B$2:$B$1000,A304,'Sales'!$F$2:$F$1000,"&lt;&gt;Cancelled",'Sales'!$F$2:$F$1000,"&lt;&gt;Returned"),""))</f>
        <v/>
      </c>
      <c r="M304" s="39">
        <f>IF(OR(A304="",H304=""),"",IF(K304="Sold",IF(L304="","",L304-H304),TODAY()-H304))</f>
        <v/>
      </c>
      <c r="N304" s="38">
        <f>IF(OR(A304="",M304=""),"",IF(AND(K304&lt;&gt;"Sold",K304&lt;&gt;"Discarded",M304&gt;=JoursDormant),"Yes",""))</f>
        <v/>
      </c>
      <c r="O304" s="38">
        <f>IF(B304="","",IFERROR(INDEX('Purchases'!$I$2:$I$1000,MATCH(B304,'Purchases'!$A$2:$A$1000,0)),""))</f>
        <v/>
      </c>
    </row>
    <row r="305">
      <c r="G305" s="36">
        <f>IF(B305="","",IFERROR(INDEX('Purchases'!$G$2:$G$1000,MATCH(B305,'Purchases'!$A$2:$A$1000,0)),""))</f>
        <v/>
      </c>
      <c r="H305" s="37">
        <f>IF(B305="","",IFERROR(INDEX('Purchases'!$B$2:$B$1000,MATCH(B305,'Purchases'!$A$2:$A$1000,0)),""))</f>
        <v/>
      </c>
      <c r="I305" s="35" t="n"/>
      <c r="K305" s="38">
        <f>IF(A305="","",IF(J305&lt;&gt;"","Discarded",IF(COUNTIF('Sales'!$B$2:$B$1000,A305)-COUNTIFS('Sales'!$B$2:$B$1000,A305,'Sales'!$F$2:$F$1000,"Cancelled")-COUNTIFS('Sales'!$B$2:$B$1000,A305,'Sales'!$F$2:$F$1000,"Returned")&gt;0,"Sold",IF(N(I305)&gt;0,"Online","In stock"))))</f>
        <v/>
      </c>
      <c r="L305" s="37">
        <f>IF(K305&lt;&gt;"Sold","",IFERROR(MAXIFS('Sales'!$A$2:$A$1000,'Sales'!$B$2:$B$1000,A305,'Sales'!$F$2:$F$1000,"&lt;&gt;Cancelled",'Sales'!$F$2:$F$1000,"&lt;&gt;Returned"),""))</f>
        <v/>
      </c>
      <c r="M305" s="39">
        <f>IF(OR(A305="",H305=""),"",IF(K305="Sold",IF(L305="","",L305-H305),TODAY()-H305))</f>
        <v/>
      </c>
      <c r="N305" s="38">
        <f>IF(OR(A305="",M305=""),"",IF(AND(K305&lt;&gt;"Sold",K305&lt;&gt;"Discarded",M305&gt;=JoursDormant),"Yes",""))</f>
        <v/>
      </c>
      <c r="O305" s="38">
        <f>IF(B305="","",IFERROR(INDEX('Purchases'!$I$2:$I$1000,MATCH(B305,'Purchases'!$A$2:$A$1000,0)),""))</f>
        <v/>
      </c>
    </row>
    <row r="306">
      <c r="G306" s="36">
        <f>IF(B306="","",IFERROR(INDEX('Purchases'!$G$2:$G$1000,MATCH(B306,'Purchases'!$A$2:$A$1000,0)),""))</f>
        <v/>
      </c>
      <c r="H306" s="37">
        <f>IF(B306="","",IFERROR(INDEX('Purchases'!$B$2:$B$1000,MATCH(B306,'Purchases'!$A$2:$A$1000,0)),""))</f>
        <v/>
      </c>
      <c r="I306" s="35" t="n"/>
      <c r="K306" s="38">
        <f>IF(A306="","",IF(J306&lt;&gt;"","Discarded",IF(COUNTIF('Sales'!$B$2:$B$1000,A306)-COUNTIFS('Sales'!$B$2:$B$1000,A306,'Sales'!$F$2:$F$1000,"Cancelled")-COUNTIFS('Sales'!$B$2:$B$1000,A306,'Sales'!$F$2:$F$1000,"Returned")&gt;0,"Sold",IF(N(I306)&gt;0,"Online","In stock"))))</f>
        <v/>
      </c>
      <c r="L306" s="37">
        <f>IF(K306&lt;&gt;"Sold","",IFERROR(MAXIFS('Sales'!$A$2:$A$1000,'Sales'!$B$2:$B$1000,A306,'Sales'!$F$2:$F$1000,"&lt;&gt;Cancelled",'Sales'!$F$2:$F$1000,"&lt;&gt;Returned"),""))</f>
        <v/>
      </c>
      <c r="M306" s="39">
        <f>IF(OR(A306="",H306=""),"",IF(K306="Sold",IF(L306="","",L306-H306),TODAY()-H306))</f>
        <v/>
      </c>
      <c r="N306" s="38">
        <f>IF(OR(A306="",M306=""),"",IF(AND(K306&lt;&gt;"Sold",K306&lt;&gt;"Discarded",M306&gt;=JoursDormant),"Yes",""))</f>
        <v/>
      </c>
      <c r="O306" s="38">
        <f>IF(B306="","",IFERROR(INDEX('Purchases'!$I$2:$I$1000,MATCH(B306,'Purchases'!$A$2:$A$1000,0)),""))</f>
        <v/>
      </c>
    </row>
    <row r="307">
      <c r="G307" s="36">
        <f>IF(B307="","",IFERROR(INDEX('Purchases'!$G$2:$G$1000,MATCH(B307,'Purchases'!$A$2:$A$1000,0)),""))</f>
        <v/>
      </c>
      <c r="H307" s="37">
        <f>IF(B307="","",IFERROR(INDEX('Purchases'!$B$2:$B$1000,MATCH(B307,'Purchases'!$A$2:$A$1000,0)),""))</f>
        <v/>
      </c>
      <c r="I307" s="35" t="n"/>
      <c r="K307" s="38">
        <f>IF(A307="","",IF(J307&lt;&gt;"","Discarded",IF(COUNTIF('Sales'!$B$2:$B$1000,A307)-COUNTIFS('Sales'!$B$2:$B$1000,A307,'Sales'!$F$2:$F$1000,"Cancelled")-COUNTIFS('Sales'!$B$2:$B$1000,A307,'Sales'!$F$2:$F$1000,"Returned")&gt;0,"Sold",IF(N(I307)&gt;0,"Online","In stock"))))</f>
        <v/>
      </c>
      <c r="L307" s="37">
        <f>IF(K307&lt;&gt;"Sold","",IFERROR(MAXIFS('Sales'!$A$2:$A$1000,'Sales'!$B$2:$B$1000,A307,'Sales'!$F$2:$F$1000,"&lt;&gt;Cancelled",'Sales'!$F$2:$F$1000,"&lt;&gt;Returned"),""))</f>
        <v/>
      </c>
      <c r="M307" s="39">
        <f>IF(OR(A307="",H307=""),"",IF(K307="Sold",IF(L307="","",L307-H307),TODAY()-H307))</f>
        <v/>
      </c>
      <c r="N307" s="38">
        <f>IF(OR(A307="",M307=""),"",IF(AND(K307&lt;&gt;"Sold",K307&lt;&gt;"Discarded",M307&gt;=JoursDormant),"Yes",""))</f>
        <v/>
      </c>
      <c r="O307" s="38">
        <f>IF(B307="","",IFERROR(INDEX('Purchases'!$I$2:$I$1000,MATCH(B307,'Purchases'!$A$2:$A$1000,0)),""))</f>
        <v/>
      </c>
    </row>
    <row r="308">
      <c r="G308" s="36">
        <f>IF(B308="","",IFERROR(INDEX('Purchases'!$G$2:$G$1000,MATCH(B308,'Purchases'!$A$2:$A$1000,0)),""))</f>
        <v/>
      </c>
      <c r="H308" s="37">
        <f>IF(B308="","",IFERROR(INDEX('Purchases'!$B$2:$B$1000,MATCH(B308,'Purchases'!$A$2:$A$1000,0)),""))</f>
        <v/>
      </c>
      <c r="I308" s="35" t="n"/>
      <c r="K308" s="38">
        <f>IF(A308="","",IF(J308&lt;&gt;"","Discarded",IF(COUNTIF('Sales'!$B$2:$B$1000,A308)-COUNTIFS('Sales'!$B$2:$B$1000,A308,'Sales'!$F$2:$F$1000,"Cancelled")-COUNTIFS('Sales'!$B$2:$B$1000,A308,'Sales'!$F$2:$F$1000,"Returned")&gt;0,"Sold",IF(N(I308)&gt;0,"Online","In stock"))))</f>
        <v/>
      </c>
      <c r="L308" s="37">
        <f>IF(K308&lt;&gt;"Sold","",IFERROR(MAXIFS('Sales'!$A$2:$A$1000,'Sales'!$B$2:$B$1000,A308,'Sales'!$F$2:$F$1000,"&lt;&gt;Cancelled",'Sales'!$F$2:$F$1000,"&lt;&gt;Returned"),""))</f>
        <v/>
      </c>
      <c r="M308" s="39">
        <f>IF(OR(A308="",H308=""),"",IF(K308="Sold",IF(L308="","",L308-H308),TODAY()-H308))</f>
        <v/>
      </c>
      <c r="N308" s="38">
        <f>IF(OR(A308="",M308=""),"",IF(AND(K308&lt;&gt;"Sold",K308&lt;&gt;"Discarded",M308&gt;=JoursDormant),"Yes",""))</f>
        <v/>
      </c>
      <c r="O308" s="38">
        <f>IF(B308="","",IFERROR(INDEX('Purchases'!$I$2:$I$1000,MATCH(B308,'Purchases'!$A$2:$A$1000,0)),""))</f>
        <v/>
      </c>
    </row>
    <row r="309">
      <c r="G309" s="36">
        <f>IF(B309="","",IFERROR(INDEX('Purchases'!$G$2:$G$1000,MATCH(B309,'Purchases'!$A$2:$A$1000,0)),""))</f>
        <v/>
      </c>
      <c r="H309" s="37">
        <f>IF(B309="","",IFERROR(INDEX('Purchases'!$B$2:$B$1000,MATCH(B309,'Purchases'!$A$2:$A$1000,0)),""))</f>
        <v/>
      </c>
      <c r="I309" s="35" t="n"/>
      <c r="K309" s="38">
        <f>IF(A309="","",IF(J309&lt;&gt;"","Discarded",IF(COUNTIF('Sales'!$B$2:$B$1000,A309)-COUNTIFS('Sales'!$B$2:$B$1000,A309,'Sales'!$F$2:$F$1000,"Cancelled")-COUNTIFS('Sales'!$B$2:$B$1000,A309,'Sales'!$F$2:$F$1000,"Returned")&gt;0,"Sold",IF(N(I309)&gt;0,"Online","In stock"))))</f>
        <v/>
      </c>
      <c r="L309" s="37">
        <f>IF(K309&lt;&gt;"Sold","",IFERROR(MAXIFS('Sales'!$A$2:$A$1000,'Sales'!$B$2:$B$1000,A309,'Sales'!$F$2:$F$1000,"&lt;&gt;Cancelled",'Sales'!$F$2:$F$1000,"&lt;&gt;Returned"),""))</f>
        <v/>
      </c>
      <c r="M309" s="39">
        <f>IF(OR(A309="",H309=""),"",IF(K309="Sold",IF(L309="","",L309-H309),TODAY()-H309))</f>
        <v/>
      </c>
      <c r="N309" s="38">
        <f>IF(OR(A309="",M309=""),"",IF(AND(K309&lt;&gt;"Sold",K309&lt;&gt;"Discarded",M309&gt;=JoursDormant),"Yes",""))</f>
        <v/>
      </c>
      <c r="O309" s="38">
        <f>IF(B309="","",IFERROR(INDEX('Purchases'!$I$2:$I$1000,MATCH(B309,'Purchases'!$A$2:$A$1000,0)),""))</f>
        <v/>
      </c>
    </row>
    <row r="310">
      <c r="G310" s="36">
        <f>IF(B310="","",IFERROR(INDEX('Purchases'!$G$2:$G$1000,MATCH(B310,'Purchases'!$A$2:$A$1000,0)),""))</f>
        <v/>
      </c>
      <c r="H310" s="37">
        <f>IF(B310="","",IFERROR(INDEX('Purchases'!$B$2:$B$1000,MATCH(B310,'Purchases'!$A$2:$A$1000,0)),""))</f>
        <v/>
      </c>
      <c r="I310" s="35" t="n"/>
      <c r="K310" s="38">
        <f>IF(A310="","",IF(J310&lt;&gt;"","Discarded",IF(COUNTIF('Sales'!$B$2:$B$1000,A310)-COUNTIFS('Sales'!$B$2:$B$1000,A310,'Sales'!$F$2:$F$1000,"Cancelled")-COUNTIFS('Sales'!$B$2:$B$1000,A310,'Sales'!$F$2:$F$1000,"Returned")&gt;0,"Sold",IF(N(I310)&gt;0,"Online","In stock"))))</f>
        <v/>
      </c>
      <c r="L310" s="37">
        <f>IF(K310&lt;&gt;"Sold","",IFERROR(MAXIFS('Sales'!$A$2:$A$1000,'Sales'!$B$2:$B$1000,A310,'Sales'!$F$2:$F$1000,"&lt;&gt;Cancelled",'Sales'!$F$2:$F$1000,"&lt;&gt;Returned"),""))</f>
        <v/>
      </c>
      <c r="M310" s="39">
        <f>IF(OR(A310="",H310=""),"",IF(K310="Sold",IF(L310="","",L310-H310),TODAY()-H310))</f>
        <v/>
      </c>
      <c r="N310" s="38">
        <f>IF(OR(A310="",M310=""),"",IF(AND(K310&lt;&gt;"Sold",K310&lt;&gt;"Discarded",M310&gt;=JoursDormant),"Yes",""))</f>
        <v/>
      </c>
      <c r="O310" s="38">
        <f>IF(B310="","",IFERROR(INDEX('Purchases'!$I$2:$I$1000,MATCH(B310,'Purchases'!$A$2:$A$1000,0)),""))</f>
        <v/>
      </c>
    </row>
    <row r="311">
      <c r="G311" s="36">
        <f>IF(B311="","",IFERROR(INDEX('Purchases'!$G$2:$G$1000,MATCH(B311,'Purchases'!$A$2:$A$1000,0)),""))</f>
        <v/>
      </c>
      <c r="H311" s="37">
        <f>IF(B311="","",IFERROR(INDEX('Purchases'!$B$2:$B$1000,MATCH(B311,'Purchases'!$A$2:$A$1000,0)),""))</f>
        <v/>
      </c>
      <c r="I311" s="35" t="n"/>
      <c r="K311" s="38">
        <f>IF(A311="","",IF(J311&lt;&gt;"","Discarded",IF(COUNTIF('Sales'!$B$2:$B$1000,A311)-COUNTIFS('Sales'!$B$2:$B$1000,A311,'Sales'!$F$2:$F$1000,"Cancelled")-COUNTIFS('Sales'!$B$2:$B$1000,A311,'Sales'!$F$2:$F$1000,"Returned")&gt;0,"Sold",IF(N(I311)&gt;0,"Online","In stock"))))</f>
        <v/>
      </c>
      <c r="L311" s="37">
        <f>IF(K311&lt;&gt;"Sold","",IFERROR(MAXIFS('Sales'!$A$2:$A$1000,'Sales'!$B$2:$B$1000,A311,'Sales'!$F$2:$F$1000,"&lt;&gt;Cancelled",'Sales'!$F$2:$F$1000,"&lt;&gt;Returned"),""))</f>
        <v/>
      </c>
      <c r="M311" s="39">
        <f>IF(OR(A311="",H311=""),"",IF(K311="Sold",IF(L311="","",L311-H311),TODAY()-H311))</f>
        <v/>
      </c>
      <c r="N311" s="38">
        <f>IF(OR(A311="",M311=""),"",IF(AND(K311&lt;&gt;"Sold",K311&lt;&gt;"Discarded",M311&gt;=JoursDormant),"Yes",""))</f>
        <v/>
      </c>
      <c r="O311" s="38">
        <f>IF(B311="","",IFERROR(INDEX('Purchases'!$I$2:$I$1000,MATCH(B311,'Purchases'!$A$2:$A$1000,0)),""))</f>
        <v/>
      </c>
    </row>
    <row r="312">
      <c r="G312" s="36">
        <f>IF(B312="","",IFERROR(INDEX('Purchases'!$G$2:$G$1000,MATCH(B312,'Purchases'!$A$2:$A$1000,0)),""))</f>
        <v/>
      </c>
      <c r="H312" s="37">
        <f>IF(B312="","",IFERROR(INDEX('Purchases'!$B$2:$B$1000,MATCH(B312,'Purchases'!$A$2:$A$1000,0)),""))</f>
        <v/>
      </c>
      <c r="I312" s="35" t="n"/>
      <c r="K312" s="38">
        <f>IF(A312="","",IF(J312&lt;&gt;"","Discarded",IF(COUNTIF('Sales'!$B$2:$B$1000,A312)-COUNTIFS('Sales'!$B$2:$B$1000,A312,'Sales'!$F$2:$F$1000,"Cancelled")-COUNTIFS('Sales'!$B$2:$B$1000,A312,'Sales'!$F$2:$F$1000,"Returned")&gt;0,"Sold",IF(N(I312)&gt;0,"Online","In stock"))))</f>
        <v/>
      </c>
      <c r="L312" s="37">
        <f>IF(K312&lt;&gt;"Sold","",IFERROR(MAXIFS('Sales'!$A$2:$A$1000,'Sales'!$B$2:$B$1000,A312,'Sales'!$F$2:$F$1000,"&lt;&gt;Cancelled",'Sales'!$F$2:$F$1000,"&lt;&gt;Returned"),""))</f>
        <v/>
      </c>
      <c r="M312" s="39">
        <f>IF(OR(A312="",H312=""),"",IF(K312="Sold",IF(L312="","",L312-H312),TODAY()-H312))</f>
        <v/>
      </c>
      <c r="N312" s="38">
        <f>IF(OR(A312="",M312=""),"",IF(AND(K312&lt;&gt;"Sold",K312&lt;&gt;"Discarded",M312&gt;=JoursDormant),"Yes",""))</f>
        <v/>
      </c>
      <c r="O312" s="38">
        <f>IF(B312="","",IFERROR(INDEX('Purchases'!$I$2:$I$1000,MATCH(B312,'Purchases'!$A$2:$A$1000,0)),""))</f>
        <v/>
      </c>
    </row>
    <row r="313">
      <c r="G313" s="36">
        <f>IF(B313="","",IFERROR(INDEX('Purchases'!$G$2:$G$1000,MATCH(B313,'Purchases'!$A$2:$A$1000,0)),""))</f>
        <v/>
      </c>
      <c r="H313" s="37">
        <f>IF(B313="","",IFERROR(INDEX('Purchases'!$B$2:$B$1000,MATCH(B313,'Purchases'!$A$2:$A$1000,0)),""))</f>
        <v/>
      </c>
      <c r="I313" s="35" t="n"/>
      <c r="K313" s="38">
        <f>IF(A313="","",IF(J313&lt;&gt;"","Discarded",IF(COUNTIF('Sales'!$B$2:$B$1000,A313)-COUNTIFS('Sales'!$B$2:$B$1000,A313,'Sales'!$F$2:$F$1000,"Cancelled")-COUNTIFS('Sales'!$B$2:$B$1000,A313,'Sales'!$F$2:$F$1000,"Returned")&gt;0,"Sold",IF(N(I313)&gt;0,"Online","In stock"))))</f>
        <v/>
      </c>
      <c r="L313" s="37">
        <f>IF(K313&lt;&gt;"Sold","",IFERROR(MAXIFS('Sales'!$A$2:$A$1000,'Sales'!$B$2:$B$1000,A313,'Sales'!$F$2:$F$1000,"&lt;&gt;Cancelled",'Sales'!$F$2:$F$1000,"&lt;&gt;Returned"),""))</f>
        <v/>
      </c>
      <c r="M313" s="39">
        <f>IF(OR(A313="",H313=""),"",IF(K313="Sold",IF(L313="","",L313-H313),TODAY()-H313))</f>
        <v/>
      </c>
      <c r="N313" s="38">
        <f>IF(OR(A313="",M313=""),"",IF(AND(K313&lt;&gt;"Sold",K313&lt;&gt;"Discarded",M313&gt;=JoursDormant),"Yes",""))</f>
        <v/>
      </c>
      <c r="O313" s="38">
        <f>IF(B313="","",IFERROR(INDEX('Purchases'!$I$2:$I$1000,MATCH(B313,'Purchases'!$A$2:$A$1000,0)),""))</f>
        <v/>
      </c>
    </row>
    <row r="314">
      <c r="G314" s="36">
        <f>IF(B314="","",IFERROR(INDEX('Purchases'!$G$2:$G$1000,MATCH(B314,'Purchases'!$A$2:$A$1000,0)),""))</f>
        <v/>
      </c>
      <c r="H314" s="37">
        <f>IF(B314="","",IFERROR(INDEX('Purchases'!$B$2:$B$1000,MATCH(B314,'Purchases'!$A$2:$A$1000,0)),""))</f>
        <v/>
      </c>
      <c r="I314" s="35" t="n"/>
      <c r="K314" s="38">
        <f>IF(A314="","",IF(J314&lt;&gt;"","Discarded",IF(COUNTIF('Sales'!$B$2:$B$1000,A314)-COUNTIFS('Sales'!$B$2:$B$1000,A314,'Sales'!$F$2:$F$1000,"Cancelled")-COUNTIFS('Sales'!$B$2:$B$1000,A314,'Sales'!$F$2:$F$1000,"Returned")&gt;0,"Sold",IF(N(I314)&gt;0,"Online","In stock"))))</f>
        <v/>
      </c>
      <c r="L314" s="37">
        <f>IF(K314&lt;&gt;"Sold","",IFERROR(MAXIFS('Sales'!$A$2:$A$1000,'Sales'!$B$2:$B$1000,A314,'Sales'!$F$2:$F$1000,"&lt;&gt;Cancelled",'Sales'!$F$2:$F$1000,"&lt;&gt;Returned"),""))</f>
        <v/>
      </c>
      <c r="M314" s="39">
        <f>IF(OR(A314="",H314=""),"",IF(K314="Sold",IF(L314="","",L314-H314),TODAY()-H314))</f>
        <v/>
      </c>
      <c r="N314" s="38">
        <f>IF(OR(A314="",M314=""),"",IF(AND(K314&lt;&gt;"Sold",K314&lt;&gt;"Discarded",M314&gt;=JoursDormant),"Yes",""))</f>
        <v/>
      </c>
      <c r="O314" s="38">
        <f>IF(B314="","",IFERROR(INDEX('Purchases'!$I$2:$I$1000,MATCH(B314,'Purchases'!$A$2:$A$1000,0)),""))</f>
        <v/>
      </c>
    </row>
    <row r="315">
      <c r="G315" s="36">
        <f>IF(B315="","",IFERROR(INDEX('Purchases'!$G$2:$G$1000,MATCH(B315,'Purchases'!$A$2:$A$1000,0)),""))</f>
        <v/>
      </c>
      <c r="H315" s="37">
        <f>IF(B315="","",IFERROR(INDEX('Purchases'!$B$2:$B$1000,MATCH(B315,'Purchases'!$A$2:$A$1000,0)),""))</f>
        <v/>
      </c>
      <c r="I315" s="35" t="n"/>
      <c r="K315" s="38">
        <f>IF(A315="","",IF(J315&lt;&gt;"","Discarded",IF(COUNTIF('Sales'!$B$2:$B$1000,A315)-COUNTIFS('Sales'!$B$2:$B$1000,A315,'Sales'!$F$2:$F$1000,"Cancelled")-COUNTIFS('Sales'!$B$2:$B$1000,A315,'Sales'!$F$2:$F$1000,"Returned")&gt;0,"Sold",IF(N(I315)&gt;0,"Online","In stock"))))</f>
        <v/>
      </c>
      <c r="L315" s="37">
        <f>IF(K315&lt;&gt;"Sold","",IFERROR(MAXIFS('Sales'!$A$2:$A$1000,'Sales'!$B$2:$B$1000,A315,'Sales'!$F$2:$F$1000,"&lt;&gt;Cancelled",'Sales'!$F$2:$F$1000,"&lt;&gt;Returned"),""))</f>
        <v/>
      </c>
      <c r="M315" s="39">
        <f>IF(OR(A315="",H315=""),"",IF(K315="Sold",IF(L315="","",L315-H315),TODAY()-H315))</f>
        <v/>
      </c>
      <c r="N315" s="38">
        <f>IF(OR(A315="",M315=""),"",IF(AND(K315&lt;&gt;"Sold",K315&lt;&gt;"Discarded",M315&gt;=JoursDormant),"Yes",""))</f>
        <v/>
      </c>
      <c r="O315" s="38">
        <f>IF(B315="","",IFERROR(INDEX('Purchases'!$I$2:$I$1000,MATCH(B315,'Purchases'!$A$2:$A$1000,0)),""))</f>
        <v/>
      </c>
    </row>
    <row r="316">
      <c r="G316" s="36">
        <f>IF(B316="","",IFERROR(INDEX('Purchases'!$G$2:$G$1000,MATCH(B316,'Purchases'!$A$2:$A$1000,0)),""))</f>
        <v/>
      </c>
      <c r="H316" s="37">
        <f>IF(B316="","",IFERROR(INDEX('Purchases'!$B$2:$B$1000,MATCH(B316,'Purchases'!$A$2:$A$1000,0)),""))</f>
        <v/>
      </c>
      <c r="I316" s="35" t="n"/>
      <c r="K316" s="38">
        <f>IF(A316="","",IF(J316&lt;&gt;"","Discarded",IF(COUNTIF('Sales'!$B$2:$B$1000,A316)-COUNTIFS('Sales'!$B$2:$B$1000,A316,'Sales'!$F$2:$F$1000,"Cancelled")-COUNTIFS('Sales'!$B$2:$B$1000,A316,'Sales'!$F$2:$F$1000,"Returned")&gt;0,"Sold",IF(N(I316)&gt;0,"Online","In stock"))))</f>
        <v/>
      </c>
      <c r="L316" s="37">
        <f>IF(K316&lt;&gt;"Sold","",IFERROR(MAXIFS('Sales'!$A$2:$A$1000,'Sales'!$B$2:$B$1000,A316,'Sales'!$F$2:$F$1000,"&lt;&gt;Cancelled",'Sales'!$F$2:$F$1000,"&lt;&gt;Returned"),""))</f>
        <v/>
      </c>
      <c r="M316" s="39">
        <f>IF(OR(A316="",H316=""),"",IF(K316="Sold",IF(L316="","",L316-H316),TODAY()-H316))</f>
        <v/>
      </c>
      <c r="N316" s="38">
        <f>IF(OR(A316="",M316=""),"",IF(AND(K316&lt;&gt;"Sold",K316&lt;&gt;"Discarded",M316&gt;=JoursDormant),"Yes",""))</f>
        <v/>
      </c>
      <c r="O316" s="38">
        <f>IF(B316="","",IFERROR(INDEX('Purchases'!$I$2:$I$1000,MATCH(B316,'Purchases'!$A$2:$A$1000,0)),""))</f>
        <v/>
      </c>
    </row>
    <row r="317">
      <c r="G317" s="36">
        <f>IF(B317="","",IFERROR(INDEX('Purchases'!$G$2:$G$1000,MATCH(B317,'Purchases'!$A$2:$A$1000,0)),""))</f>
        <v/>
      </c>
      <c r="H317" s="37">
        <f>IF(B317="","",IFERROR(INDEX('Purchases'!$B$2:$B$1000,MATCH(B317,'Purchases'!$A$2:$A$1000,0)),""))</f>
        <v/>
      </c>
      <c r="I317" s="35" t="n"/>
      <c r="K317" s="38">
        <f>IF(A317="","",IF(J317&lt;&gt;"","Discarded",IF(COUNTIF('Sales'!$B$2:$B$1000,A317)-COUNTIFS('Sales'!$B$2:$B$1000,A317,'Sales'!$F$2:$F$1000,"Cancelled")-COUNTIFS('Sales'!$B$2:$B$1000,A317,'Sales'!$F$2:$F$1000,"Returned")&gt;0,"Sold",IF(N(I317)&gt;0,"Online","In stock"))))</f>
        <v/>
      </c>
      <c r="L317" s="37">
        <f>IF(K317&lt;&gt;"Sold","",IFERROR(MAXIFS('Sales'!$A$2:$A$1000,'Sales'!$B$2:$B$1000,A317,'Sales'!$F$2:$F$1000,"&lt;&gt;Cancelled",'Sales'!$F$2:$F$1000,"&lt;&gt;Returned"),""))</f>
        <v/>
      </c>
      <c r="M317" s="39">
        <f>IF(OR(A317="",H317=""),"",IF(K317="Sold",IF(L317="","",L317-H317),TODAY()-H317))</f>
        <v/>
      </c>
      <c r="N317" s="38">
        <f>IF(OR(A317="",M317=""),"",IF(AND(K317&lt;&gt;"Sold",K317&lt;&gt;"Discarded",M317&gt;=JoursDormant),"Yes",""))</f>
        <v/>
      </c>
      <c r="O317" s="38">
        <f>IF(B317="","",IFERROR(INDEX('Purchases'!$I$2:$I$1000,MATCH(B317,'Purchases'!$A$2:$A$1000,0)),""))</f>
        <v/>
      </c>
    </row>
    <row r="318">
      <c r="G318" s="36">
        <f>IF(B318="","",IFERROR(INDEX('Purchases'!$G$2:$G$1000,MATCH(B318,'Purchases'!$A$2:$A$1000,0)),""))</f>
        <v/>
      </c>
      <c r="H318" s="37">
        <f>IF(B318="","",IFERROR(INDEX('Purchases'!$B$2:$B$1000,MATCH(B318,'Purchases'!$A$2:$A$1000,0)),""))</f>
        <v/>
      </c>
      <c r="I318" s="35" t="n"/>
      <c r="K318" s="38">
        <f>IF(A318="","",IF(J318&lt;&gt;"","Discarded",IF(COUNTIF('Sales'!$B$2:$B$1000,A318)-COUNTIFS('Sales'!$B$2:$B$1000,A318,'Sales'!$F$2:$F$1000,"Cancelled")-COUNTIFS('Sales'!$B$2:$B$1000,A318,'Sales'!$F$2:$F$1000,"Returned")&gt;0,"Sold",IF(N(I318)&gt;0,"Online","In stock"))))</f>
        <v/>
      </c>
      <c r="L318" s="37">
        <f>IF(K318&lt;&gt;"Sold","",IFERROR(MAXIFS('Sales'!$A$2:$A$1000,'Sales'!$B$2:$B$1000,A318,'Sales'!$F$2:$F$1000,"&lt;&gt;Cancelled",'Sales'!$F$2:$F$1000,"&lt;&gt;Returned"),""))</f>
        <v/>
      </c>
      <c r="M318" s="39">
        <f>IF(OR(A318="",H318=""),"",IF(K318="Sold",IF(L318="","",L318-H318),TODAY()-H318))</f>
        <v/>
      </c>
      <c r="N318" s="38">
        <f>IF(OR(A318="",M318=""),"",IF(AND(K318&lt;&gt;"Sold",K318&lt;&gt;"Discarded",M318&gt;=JoursDormant),"Yes",""))</f>
        <v/>
      </c>
      <c r="O318" s="38">
        <f>IF(B318="","",IFERROR(INDEX('Purchases'!$I$2:$I$1000,MATCH(B318,'Purchases'!$A$2:$A$1000,0)),""))</f>
        <v/>
      </c>
    </row>
    <row r="319">
      <c r="G319" s="36">
        <f>IF(B319="","",IFERROR(INDEX('Purchases'!$G$2:$G$1000,MATCH(B319,'Purchases'!$A$2:$A$1000,0)),""))</f>
        <v/>
      </c>
      <c r="H319" s="37">
        <f>IF(B319="","",IFERROR(INDEX('Purchases'!$B$2:$B$1000,MATCH(B319,'Purchases'!$A$2:$A$1000,0)),""))</f>
        <v/>
      </c>
      <c r="I319" s="35" t="n"/>
      <c r="K319" s="38">
        <f>IF(A319="","",IF(J319&lt;&gt;"","Discarded",IF(COUNTIF('Sales'!$B$2:$B$1000,A319)-COUNTIFS('Sales'!$B$2:$B$1000,A319,'Sales'!$F$2:$F$1000,"Cancelled")-COUNTIFS('Sales'!$B$2:$B$1000,A319,'Sales'!$F$2:$F$1000,"Returned")&gt;0,"Sold",IF(N(I319)&gt;0,"Online","In stock"))))</f>
        <v/>
      </c>
      <c r="L319" s="37">
        <f>IF(K319&lt;&gt;"Sold","",IFERROR(MAXIFS('Sales'!$A$2:$A$1000,'Sales'!$B$2:$B$1000,A319,'Sales'!$F$2:$F$1000,"&lt;&gt;Cancelled",'Sales'!$F$2:$F$1000,"&lt;&gt;Returned"),""))</f>
        <v/>
      </c>
      <c r="M319" s="39">
        <f>IF(OR(A319="",H319=""),"",IF(K319="Sold",IF(L319="","",L319-H319),TODAY()-H319))</f>
        <v/>
      </c>
      <c r="N319" s="38">
        <f>IF(OR(A319="",M319=""),"",IF(AND(K319&lt;&gt;"Sold",K319&lt;&gt;"Discarded",M319&gt;=JoursDormant),"Yes",""))</f>
        <v/>
      </c>
      <c r="O319" s="38">
        <f>IF(B319="","",IFERROR(INDEX('Purchases'!$I$2:$I$1000,MATCH(B319,'Purchases'!$A$2:$A$1000,0)),""))</f>
        <v/>
      </c>
    </row>
    <row r="320">
      <c r="G320" s="36">
        <f>IF(B320="","",IFERROR(INDEX('Purchases'!$G$2:$G$1000,MATCH(B320,'Purchases'!$A$2:$A$1000,0)),""))</f>
        <v/>
      </c>
      <c r="H320" s="37">
        <f>IF(B320="","",IFERROR(INDEX('Purchases'!$B$2:$B$1000,MATCH(B320,'Purchases'!$A$2:$A$1000,0)),""))</f>
        <v/>
      </c>
      <c r="I320" s="35" t="n"/>
      <c r="K320" s="38">
        <f>IF(A320="","",IF(J320&lt;&gt;"","Discarded",IF(COUNTIF('Sales'!$B$2:$B$1000,A320)-COUNTIFS('Sales'!$B$2:$B$1000,A320,'Sales'!$F$2:$F$1000,"Cancelled")-COUNTIFS('Sales'!$B$2:$B$1000,A320,'Sales'!$F$2:$F$1000,"Returned")&gt;0,"Sold",IF(N(I320)&gt;0,"Online","In stock"))))</f>
        <v/>
      </c>
      <c r="L320" s="37">
        <f>IF(K320&lt;&gt;"Sold","",IFERROR(MAXIFS('Sales'!$A$2:$A$1000,'Sales'!$B$2:$B$1000,A320,'Sales'!$F$2:$F$1000,"&lt;&gt;Cancelled",'Sales'!$F$2:$F$1000,"&lt;&gt;Returned"),""))</f>
        <v/>
      </c>
      <c r="M320" s="39">
        <f>IF(OR(A320="",H320=""),"",IF(K320="Sold",IF(L320="","",L320-H320),TODAY()-H320))</f>
        <v/>
      </c>
      <c r="N320" s="38">
        <f>IF(OR(A320="",M320=""),"",IF(AND(K320&lt;&gt;"Sold",K320&lt;&gt;"Discarded",M320&gt;=JoursDormant),"Yes",""))</f>
        <v/>
      </c>
      <c r="O320" s="38">
        <f>IF(B320="","",IFERROR(INDEX('Purchases'!$I$2:$I$1000,MATCH(B320,'Purchases'!$A$2:$A$1000,0)),""))</f>
        <v/>
      </c>
    </row>
    <row r="321">
      <c r="G321" s="36">
        <f>IF(B321="","",IFERROR(INDEX('Purchases'!$G$2:$G$1000,MATCH(B321,'Purchases'!$A$2:$A$1000,0)),""))</f>
        <v/>
      </c>
      <c r="H321" s="37">
        <f>IF(B321="","",IFERROR(INDEX('Purchases'!$B$2:$B$1000,MATCH(B321,'Purchases'!$A$2:$A$1000,0)),""))</f>
        <v/>
      </c>
      <c r="I321" s="35" t="n"/>
      <c r="K321" s="38">
        <f>IF(A321="","",IF(J321&lt;&gt;"","Discarded",IF(COUNTIF('Sales'!$B$2:$B$1000,A321)-COUNTIFS('Sales'!$B$2:$B$1000,A321,'Sales'!$F$2:$F$1000,"Cancelled")-COUNTIFS('Sales'!$B$2:$B$1000,A321,'Sales'!$F$2:$F$1000,"Returned")&gt;0,"Sold",IF(N(I321)&gt;0,"Online","In stock"))))</f>
        <v/>
      </c>
      <c r="L321" s="37">
        <f>IF(K321&lt;&gt;"Sold","",IFERROR(MAXIFS('Sales'!$A$2:$A$1000,'Sales'!$B$2:$B$1000,A321,'Sales'!$F$2:$F$1000,"&lt;&gt;Cancelled",'Sales'!$F$2:$F$1000,"&lt;&gt;Returned"),""))</f>
        <v/>
      </c>
      <c r="M321" s="39">
        <f>IF(OR(A321="",H321=""),"",IF(K321="Sold",IF(L321="","",L321-H321),TODAY()-H321))</f>
        <v/>
      </c>
      <c r="N321" s="38">
        <f>IF(OR(A321="",M321=""),"",IF(AND(K321&lt;&gt;"Sold",K321&lt;&gt;"Discarded",M321&gt;=JoursDormant),"Yes",""))</f>
        <v/>
      </c>
      <c r="O321" s="38">
        <f>IF(B321="","",IFERROR(INDEX('Purchases'!$I$2:$I$1000,MATCH(B321,'Purchases'!$A$2:$A$1000,0)),""))</f>
        <v/>
      </c>
    </row>
    <row r="322">
      <c r="G322" s="36">
        <f>IF(B322="","",IFERROR(INDEX('Purchases'!$G$2:$G$1000,MATCH(B322,'Purchases'!$A$2:$A$1000,0)),""))</f>
        <v/>
      </c>
      <c r="H322" s="37">
        <f>IF(B322="","",IFERROR(INDEX('Purchases'!$B$2:$B$1000,MATCH(B322,'Purchases'!$A$2:$A$1000,0)),""))</f>
        <v/>
      </c>
      <c r="I322" s="35" t="n"/>
      <c r="K322" s="38">
        <f>IF(A322="","",IF(J322&lt;&gt;"","Discarded",IF(COUNTIF('Sales'!$B$2:$B$1000,A322)-COUNTIFS('Sales'!$B$2:$B$1000,A322,'Sales'!$F$2:$F$1000,"Cancelled")-COUNTIFS('Sales'!$B$2:$B$1000,A322,'Sales'!$F$2:$F$1000,"Returned")&gt;0,"Sold",IF(N(I322)&gt;0,"Online","In stock"))))</f>
        <v/>
      </c>
      <c r="L322" s="37">
        <f>IF(K322&lt;&gt;"Sold","",IFERROR(MAXIFS('Sales'!$A$2:$A$1000,'Sales'!$B$2:$B$1000,A322,'Sales'!$F$2:$F$1000,"&lt;&gt;Cancelled",'Sales'!$F$2:$F$1000,"&lt;&gt;Returned"),""))</f>
        <v/>
      </c>
      <c r="M322" s="39">
        <f>IF(OR(A322="",H322=""),"",IF(K322="Sold",IF(L322="","",L322-H322),TODAY()-H322))</f>
        <v/>
      </c>
      <c r="N322" s="38">
        <f>IF(OR(A322="",M322=""),"",IF(AND(K322&lt;&gt;"Sold",K322&lt;&gt;"Discarded",M322&gt;=JoursDormant),"Yes",""))</f>
        <v/>
      </c>
      <c r="O322" s="38">
        <f>IF(B322="","",IFERROR(INDEX('Purchases'!$I$2:$I$1000,MATCH(B322,'Purchases'!$A$2:$A$1000,0)),""))</f>
        <v/>
      </c>
    </row>
    <row r="323">
      <c r="G323" s="36">
        <f>IF(B323="","",IFERROR(INDEX('Purchases'!$G$2:$G$1000,MATCH(B323,'Purchases'!$A$2:$A$1000,0)),""))</f>
        <v/>
      </c>
      <c r="H323" s="37">
        <f>IF(B323="","",IFERROR(INDEX('Purchases'!$B$2:$B$1000,MATCH(B323,'Purchases'!$A$2:$A$1000,0)),""))</f>
        <v/>
      </c>
      <c r="I323" s="35" t="n"/>
      <c r="K323" s="38">
        <f>IF(A323="","",IF(J323&lt;&gt;"","Discarded",IF(COUNTIF('Sales'!$B$2:$B$1000,A323)-COUNTIFS('Sales'!$B$2:$B$1000,A323,'Sales'!$F$2:$F$1000,"Cancelled")-COUNTIFS('Sales'!$B$2:$B$1000,A323,'Sales'!$F$2:$F$1000,"Returned")&gt;0,"Sold",IF(N(I323)&gt;0,"Online","In stock"))))</f>
        <v/>
      </c>
      <c r="L323" s="37">
        <f>IF(K323&lt;&gt;"Sold","",IFERROR(MAXIFS('Sales'!$A$2:$A$1000,'Sales'!$B$2:$B$1000,A323,'Sales'!$F$2:$F$1000,"&lt;&gt;Cancelled",'Sales'!$F$2:$F$1000,"&lt;&gt;Returned"),""))</f>
        <v/>
      </c>
      <c r="M323" s="39">
        <f>IF(OR(A323="",H323=""),"",IF(K323="Sold",IF(L323="","",L323-H323),TODAY()-H323))</f>
        <v/>
      </c>
      <c r="N323" s="38">
        <f>IF(OR(A323="",M323=""),"",IF(AND(K323&lt;&gt;"Sold",K323&lt;&gt;"Discarded",M323&gt;=JoursDormant),"Yes",""))</f>
        <v/>
      </c>
      <c r="O323" s="38">
        <f>IF(B323="","",IFERROR(INDEX('Purchases'!$I$2:$I$1000,MATCH(B323,'Purchases'!$A$2:$A$1000,0)),""))</f>
        <v/>
      </c>
    </row>
    <row r="324">
      <c r="G324" s="36">
        <f>IF(B324="","",IFERROR(INDEX('Purchases'!$G$2:$G$1000,MATCH(B324,'Purchases'!$A$2:$A$1000,0)),""))</f>
        <v/>
      </c>
      <c r="H324" s="37">
        <f>IF(B324="","",IFERROR(INDEX('Purchases'!$B$2:$B$1000,MATCH(B324,'Purchases'!$A$2:$A$1000,0)),""))</f>
        <v/>
      </c>
      <c r="I324" s="35" t="n"/>
      <c r="K324" s="38">
        <f>IF(A324="","",IF(J324&lt;&gt;"","Discarded",IF(COUNTIF('Sales'!$B$2:$B$1000,A324)-COUNTIFS('Sales'!$B$2:$B$1000,A324,'Sales'!$F$2:$F$1000,"Cancelled")-COUNTIFS('Sales'!$B$2:$B$1000,A324,'Sales'!$F$2:$F$1000,"Returned")&gt;0,"Sold",IF(N(I324)&gt;0,"Online","In stock"))))</f>
        <v/>
      </c>
      <c r="L324" s="37">
        <f>IF(K324&lt;&gt;"Sold","",IFERROR(MAXIFS('Sales'!$A$2:$A$1000,'Sales'!$B$2:$B$1000,A324,'Sales'!$F$2:$F$1000,"&lt;&gt;Cancelled",'Sales'!$F$2:$F$1000,"&lt;&gt;Returned"),""))</f>
        <v/>
      </c>
      <c r="M324" s="39">
        <f>IF(OR(A324="",H324=""),"",IF(K324="Sold",IF(L324="","",L324-H324),TODAY()-H324))</f>
        <v/>
      </c>
      <c r="N324" s="38">
        <f>IF(OR(A324="",M324=""),"",IF(AND(K324&lt;&gt;"Sold",K324&lt;&gt;"Discarded",M324&gt;=JoursDormant),"Yes",""))</f>
        <v/>
      </c>
      <c r="O324" s="38">
        <f>IF(B324="","",IFERROR(INDEX('Purchases'!$I$2:$I$1000,MATCH(B324,'Purchases'!$A$2:$A$1000,0)),""))</f>
        <v/>
      </c>
    </row>
    <row r="325">
      <c r="G325" s="36">
        <f>IF(B325="","",IFERROR(INDEX('Purchases'!$G$2:$G$1000,MATCH(B325,'Purchases'!$A$2:$A$1000,0)),""))</f>
        <v/>
      </c>
      <c r="H325" s="37">
        <f>IF(B325="","",IFERROR(INDEX('Purchases'!$B$2:$B$1000,MATCH(B325,'Purchases'!$A$2:$A$1000,0)),""))</f>
        <v/>
      </c>
      <c r="I325" s="35" t="n"/>
      <c r="K325" s="38">
        <f>IF(A325="","",IF(J325&lt;&gt;"","Discarded",IF(COUNTIF('Sales'!$B$2:$B$1000,A325)-COUNTIFS('Sales'!$B$2:$B$1000,A325,'Sales'!$F$2:$F$1000,"Cancelled")-COUNTIFS('Sales'!$B$2:$B$1000,A325,'Sales'!$F$2:$F$1000,"Returned")&gt;0,"Sold",IF(N(I325)&gt;0,"Online","In stock"))))</f>
        <v/>
      </c>
      <c r="L325" s="37">
        <f>IF(K325&lt;&gt;"Sold","",IFERROR(MAXIFS('Sales'!$A$2:$A$1000,'Sales'!$B$2:$B$1000,A325,'Sales'!$F$2:$F$1000,"&lt;&gt;Cancelled",'Sales'!$F$2:$F$1000,"&lt;&gt;Returned"),""))</f>
        <v/>
      </c>
      <c r="M325" s="39">
        <f>IF(OR(A325="",H325=""),"",IF(K325="Sold",IF(L325="","",L325-H325),TODAY()-H325))</f>
        <v/>
      </c>
      <c r="N325" s="38">
        <f>IF(OR(A325="",M325=""),"",IF(AND(K325&lt;&gt;"Sold",K325&lt;&gt;"Discarded",M325&gt;=JoursDormant),"Yes",""))</f>
        <v/>
      </c>
      <c r="O325" s="38">
        <f>IF(B325="","",IFERROR(INDEX('Purchases'!$I$2:$I$1000,MATCH(B325,'Purchases'!$A$2:$A$1000,0)),""))</f>
        <v/>
      </c>
    </row>
    <row r="326">
      <c r="G326" s="36">
        <f>IF(B326="","",IFERROR(INDEX('Purchases'!$G$2:$G$1000,MATCH(B326,'Purchases'!$A$2:$A$1000,0)),""))</f>
        <v/>
      </c>
      <c r="H326" s="37">
        <f>IF(B326="","",IFERROR(INDEX('Purchases'!$B$2:$B$1000,MATCH(B326,'Purchases'!$A$2:$A$1000,0)),""))</f>
        <v/>
      </c>
      <c r="I326" s="35" t="n"/>
      <c r="K326" s="38">
        <f>IF(A326="","",IF(J326&lt;&gt;"","Discarded",IF(COUNTIF('Sales'!$B$2:$B$1000,A326)-COUNTIFS('Sales'!$B$2:$B$1000,A326,'Sales'!$F$2:$F$1000,"Cancelled")-COUNTIFS('Sales'!$B$2:$B$1000,A326,'Sales'!$F$2:$F$1000,"Returned")&gt;0,"Sold",IF(N(I326)&gt;0,"Online","In stock"))))</f>
        <v/>
      </c>
      <c r="L326" s="37">
        <f>IF(K326&lt;&gt;"Sold","",IFERROR(MAXIFS('Sales'!$A$2:$A$1000,'Sales'!$B$2:$B$1000,A326,'Sales'!$F$2:$F$1000,"&lt;&gt;Cancelled",'Sales'!$F$2:$F$1000,"&lt;&gt;Returned"),""))</f>
        <v/>
      </c>
      <c r="M326" s="39">
        <f>IF(OR(A326="",H326=""),"",IF(K326="Sold",IF(L326="","",L326-H326),TODAY()-H326))</f>
        <v/>
      </c>
      <c r="N326" s="38">
        <f>IF(OR(A326="",M326=""),"",IF(AND(K326&lt;&gt;"Sold",K326&lt;&gt;"Discarded",M326&gt;=JoursDormant),"Yes",""))</f>
        <v/>
      </c>
      <c r="O326" s="38">
        <f>IF(B326="","",IFERROR(INDEX('Purchases'!$I$2:$I$1000,MATCH(B326,'Purchases'!$A$2:$A$1000,0)),""))</f>
        <v/>
      </c>
    </row>
    <row r="327">
      <c r="G327" s="36">
        <f>IF(B327="","",IFERROR(INDEX('Purchases'!$G$2:$G$1000,MATCH(B327,'Purchases'!$A$2:$A$1000,0)),""))</f>
        <v/>
      </c>
      <c r="H327" s="37">
        <f>IF(B327="","",IFERROR(INDEX('Purchases'!$B$2:$B$1000,MATCH(B327,'Purchases'!$A$2:$A$1000,0)),""))</f>
        <v/>
      </c>
      <c r="I327" s="35" t="n"/>
      <c r="K327" s="38">
        <f>IF(A327="","",IF(J327&lt;&gt;"","Discarded",IF(COUNTIF('Sales'!$B$2:$B$1000,A327)-COUNTIFS('Sales'!$B$2:$B$1000,A327,'Sales'!$F$2:$F$1000,"Cancelled")-COUNTIFS('Sales'!$B$2:$B$1000,A327,'Sales'!$F$2:$F$1000,"Returned")&gt;0,"Sold",IF(N(I327)&gt;0,"Online","In stock"))))</f>
        <v/>
      </c>
      <c r="L327" s="37">
        <f>IF(K327&lt;&gt;"Sold","",IFERROR(MAXIFS('Sales'!$A$2:$A$1000,'Sales'!$B$2:$B$1000,A327,'Sales'!$F$2:$F$1000,"&lt;&gt;Cancelled",'Sales'!$F$2:$F$1000,"&lt;&gt;Returned"),""))</f>
        <v/>
      </c>
      <c r="M327" s="39">
        <f>IF(OR(A327="",H327=""),"",IF(K327="Sold",IF(L327="","",L327-H327),TODAY()-H327))</f>
        <v/>
      </c>
      <c r="N327" s="38">
        <f>IF(OR(A327="",M327=""),"",IF(AND(K327&lt;&gt;"Sold",K327&lt;&gt;"Discarded",M327&gt;=JoursDormant),"Yes",""))</f>
        <v/>
      </c>
      <c r="O327" s="38">
        <f>IF(B327="","",IFERROR(INDEX('Purchases'!$I$2:$I$1000,MATCH(B327,'Purchases'!$A$2:$A$1000,0)),""))</f>
        <v/>
      </c>
    </row>
    <row r="328">
      <c r="G328" s="36">
        <f>IF(B328="","",IFERROR(INDEX('Purchases'!$G$2:$G$1000,MATCH(B328,'Purchases'!$A$2:$A$1000,0)),""))</f>
        <v/>
      </c>
      <c r="H328" s="37">
        <f>IF(B328="","",IFERROR(INDEX('Purchases'!$B$2:$B$1000,MATCH(B328,'Purchases'!$A$2:$A$1000,0)),""))</f>
        <v/>
      </c>
      <c r="I328" s="35" t="n"/>
      <c r="K328" s="38">
        <f>IF(A328="","",IF(J328&lt;&gt;"","Discarded",IF(COUNTIF('Sales'!$B$2:$B$1000,A328)-COUNTIFS('Sales'!$B$2:$B$1000,A328,'Sales'!$F$2:$F$1000,"Cancelled")-COUNTIFS('Sales'!$B$2:$B$1000,A328,'Sales'!$F$2:$F$1000,"Returned")&gt;0,"Sold",IF(N(I328)&gt;0,"Online","In stock"))))</f>
        <v/>
      </c>
      <c r="L328" s="37">
        <f>IF(K328&lt;&gt;"Sold","",IFERROR(MAXIFS('Sales'!$A$2:$A$1000,'Sales'!$B$2:$B$1000,A328,'Sales'!$F$2:$F$1000,"&lt;&gt;Cancelled",'Sales'!$F$2:$F$1000,"&lt;&gt;Returned"),""))</f>
        <v/>
      </c>
      <c r="M328" s="39">
        <f>IF(OR(A328="",H328=""),"",IF(K328="Sold",IF(L328="","",L328-H328),TODAY()-H328))</f>
        <v/>
      </c>
      <c r="N328" s="38">
        <f>IF(OR(A328="",M328=""),"",IF(AND(K328&lt;&gt;"Sold",K328&lt;&gt;"Discarded",M328&gt;=JoursDormant),"Yes",""))</f>
        <v/>
      </c>
      <c r="O328" s="38">
        <f>IF(B328="","",IFERROR(INDEX('Purchases'!$I$2:$I$1000,MATCH(B328,'Purchases'!$A$2:$A$1000,0)),""))</f>
        <v/>
      </c>
    </row>
    <row r="329">
      <c r="G329" s="36">
        <f>IF(B329="","",IFERROR(INDEX('Purchases'!$G$2:$G$1000,MATCH(B329,'Purchases'!$A$2:$A$1000,0)),""))</f>
        <v/>
      </c>
      <c r="H329" s="37">
        <f>IF(B329="","",IFERROR(INDEX('Purchases'!$B$2:$B$1000,MATCH(B329,'Purchases'!$A$2:$A$1000,0)),""))</f>
        <v/>
      </c>
      <c r="I329" s="35" t="n"/>
      <c r="K329" s="38">
        <f>IF(A329="","",IF(J329&lt;&gt;"","Discarded",IF(COUNTIF('Sales'!$B$2:$B$1000,A329)-COUNTIFS('Sales'!$B$2:$B$1000,A329,'Sales'!$F$2:$F$1000,"Cancelled")-COUNTIFS('Sales'!$B$2:$B$1000,A329,'Sales'!$F$2:$F$1000,"Returned")&gt;0,"Sold",IF(N(I329)&gt;0,"Online","In stock"))))</f>
        <v/>
      </c>
      <c r="L329" s="37">
        <f>IF(K329&lt;&gt;"Sold","",IFERROR(MAXIFS('Sales'!$A$2:$A$1000,'Sales'!$B$2:$B$1000,A329,'Sales'!$F$2:$F$1000,"&lt;&gt;Cancelled",'Sales'!$F$2:$F$1000,"&lt;&gt;Returned"),""))</f>
        <v/>
      </c>
      <c r="M329" s="39">
        <f>IF(OR(A329="",H329=""),"",IF(K329="Sold",IF(L329="","",L329-H329),TODAY()-H329))</f>
        <v/>
      </c>
      <c r="N329" s="38">
        <f>IF(OR(A329="",M329=""),"",IF(AND(K329&lt;&gt;"Sold",K329&lt;&gt;"Discarded",M329&gt;=JoursDormant),"Yes",""))</f>
        <v/>
      </c>
      <c r="O329" s="38">
        <f>IF(B329="","",IFERROR(INDEX('Purchases'!$I$2:$I$1000,MATCH(B329,'Purchases'!$A$2:$A$1000,0)),""))</f>
        <v/>
      </c>
    </row>
    <row r="330">
      <c r="G330" s="36">
        <f>IF(B330="","",IFERROR(INDEX('Purchases'!$G$2:$G$1000,MATCH(B330,'Purchases'!$A$2:$A$1000,0)),""))</f>
        <v/>
      </c>
      <c r="H330" s="37">
        <f>IF(B330="","",IFERROR(INDEX('Purchases'!$B$2:$B$1000,MATCH(B330,'Purchases'!$A$2:$A$1000,0)),""))</f>
        <v/>
      </c>
      <c r="I330" s="35" t="n"/>
      <c r="K330" s="38">
        <f>IF(A330="","",IF(J330&lt;&gt;"","Discarded",IF(COUNTIF('Sales'!$B$2:$B$1000,A330)-COUNTIFS('Sales'!$B$2:$B$1000,A330,'Sales'!$F$2:$F$1000,"Cancelled")-COUNTIFS('Sales'!$B$2:$B$1000,A330,'Sales'!$F$2:$F$1000,"Returned")&gt;0,"Sold",IF(N(I330)&gt;0,"Online","In stock"))))</f>
        <v/>
      </c>
      <c r="L330" s="37">
        <f>IF(K330&lt;&gt;"Sold","",IFERROR(MAXIFS('Sales'!$A$2:$A$1000,'Sales'!$B$2:$B$1000,A330,'Sales'!$F$2:$F$1000,"&lt;&gt;Cancelled",'Sales'!$F$2:$F$1000,"&lt;&gt;Returned"),""))</f>
        <v/>
      </c>
      <c r="M330" s="39">
        <f>IF(OR(A330="",H330=""),"",IF(K330="Sold",IF(L330="","",L330-H330),TODAY()-H330))</f>
        <v/>
      </c>
      <c r="N330" s="38">
        <f>IF(OR(A330="",M330=""),"",IF(AND(K330&lt;&gt;"Sold",K330&lt;&gt;"Discarded",M330&gt;=JoursDormant),"Yes",""))</f>
        <v/>
      </c>
      <c r="O330" s="38">
        <f>IF(B330="","",IFERROR(INDEX('Purchases'!$I$2:$I$1000,MATCH(B330,'Purchases'!$A$2:$A$1000,0)),""))</f>
        <v/>
      </c>
    </row>
    <row r="331">
      <c r="G331" s="36">
        <f>IF(B331="","",IFERROR(INDEX('Purchases'!$G$2:$G$1000,MATCH(B331,'Purchases'!$A$2:$A$1000,0)),""))</f>
        <v/>
      </c>
      <c r="H331" s="37">
        <f>IF(B331="","",IFERROR(INDEX('Purchases'!$B$2:$B$1000,MATCH(B331,'Purchases'!$A$2:$A$1000,0)),""))</f>
        <v/>
      </c>
      <c r="I331" s="35" t="n"/>
      <c r="K331" s="38">
        <f>IF(A331="","",IF(J331&lt;&gt;"","Discarded",IF(COUNTIF('Sales'!$B$2:$B$1000,A331)-COUNTIFS('Sales'!$B$2:$B$1000,A331,'Sales'!$F$2:$F$1000,"Cancelled")-COUNTIFS('Sales'!$B$2:$B$1000,A331,'Sales'!$F$2:$F$1000,"Returned")&gt;0,"Sold",IF(N(I331)&gt;0,"Online","In stock"))))</f>
        <v/>
      </c>
      <c r="L331" s="37">
        <f>IF(K331&lt;&gt;"Sold","",IFERROR(MAXIFS('Sales'!$A$2:$A$1000,'Sales'!$B$2:$B$1000,A331,'Sales'!$F$2:$F$1000,"&lt;&gt;Cancelled",'Sales'!$F$2:$F$1000,"&lt;&gt;Returned"),""))</f>
        <v/>
      </c>
      <c r="M331" s="39">
        <f>IF(OR(A331="",H331=""),"",IF(K331="Sold",IF(L331="","",L331-H331),TODAY()-H331))</f>
        <v/>
      </c>
      <c r="N331" s="38">
        <f>IF(OR(A331="",M331=""),"",IF(AND(K331&lt;&gt;"Sold",K331&lt;&gt;"Discarded",M331&gt;=JoursDormant),"Yes",""))</f>
        <v/>
      </c>
      <c r="O331" s="38">
        <f>IF(B331="","",IFERROR(INDEX('Purchases'!$I$2:$I$1000,MATCH(B331,'Purchases'!$A$2:$A$1000,0)),""))</f>
        <v/>
      </c>
    </row>
    <row r="332">
      <c r="G332" s="36">
        <f>IF(B332="","",IFERROR(INDEX('Purchases'!$G$2:$G$1000,MATCH(B332,'Purchases'!$A$2:$A$1000,0)),""))</f>
        <v/>
      </c>
      <c r="H332" s="37">
        <f>IF(B332="","",IFERROR(INDEX('Purchases'!$B$2:$B$1000,MATCH(B332,'Purchases'!$A$2:$A$1000,0)),""))</f>
        <v/>
      </c>
      <c r="I332" s="35" t="n"/>
      <c r="K332" s="38">
        <f>IF(A332="","",IF(J332&lt;&gt;"","Discarded",IF(COUNTIF('Sales'!$B$2:$B$1000,A332)-COUNTIFS('Sales'!$B$2:$B$1000,A332,'Sales'!$F$2:$F$1000,"Cancelled")-COUNTIFS('Sales'!$B$2:$B$1000,A332,'Sales'!$F$2:$F$1000,"Returned")&gt;0,"Sold",IF(N(I332)&gt;0,"Online","In stock"))))</f>
        <v/>
      </c>
      <c r="L332" s="37">
        <f>IF(K332&lt;&gt;"Sold","",IFERROR(MAXIFS('Sales'!$A$2:$A$1000,'Sales'!$B$2:$B$1000,A332,'Sales'!$F$2:$F$1000,"&lt;&gt;Cancelled",'Sales'!$F$2:$F$1000,"&lt;&gt;Returned"),""))</f>
        <v/>
      </c>
      <c r="M332" s="39">
        <f>IF(OR(A332="",H332=""),"",IF(K332="Sold",IF(L332="","",L332-H332),TODAY()-H332))</f>
        <v/>
      </c>
      <c r="N332" s="38">
        <f>IF(OR(A332="",M332=""),"",IF(AND(K332&lt;&gt;"Sold",K332&lt;&gt;"Discarded",M332&gt;=JoursDormant),"Yes",""))</f>
        <v/>
      </c>
      <c r="O332" s="38">
        <f>IF(B332="","",IFERROR(INDEX('Purchases'!$I$2:$I$1000,MATCH(B332,'Purchases'!$A$2:$A$1000,0)),""))</f>
        <v/>
      </c>
    </row>
    <row r="333">
      <c r="G333" s="36">
        <f>IF(B333="","",IFERROR(INDEX('Purchases'!$G$2:$G$1000,MATCH(B333,'Purchases'!$A$2:$A$1000,0)),""))</f>
        <v/>
      </c>
      <c r="H333" s="37">
        <f>IF(B333="","",IFERROR(INDEX('Purchases'!$B$2:$B$1000,MATCH(B333,'Purchases'!$A$2:$A$1000,0)),""))</f>
        <v/>
      </c>
      <c r="I333" s="35" t="n"/>
      <c r="K333" s="38">
        <f>IF(A333="","",IF(J333&lt;&gt;"","Discarded",IF(COUNTIF('Sales'!$B$2:$B$1000,A333)-COUNTIFS('Sales'!$B$2:$B$1000,A333,'Sales'!$F$2:$F$1000,"Cancelled")-COUNTIFS('Sales'!$B$2:$B$1000,A333,'Sales'!$F$2:$F$1000,"Returned")&gt;0,"Sold",IF(N(I333)&gt;0,"Online","In stock"))))</f>
        <v/>
      </c>
      <c r="L333" s="37">
        <f>IF(K333&lt;&gt;"Sold","",IFERROR(MAXIFS('Sales'!$A$2:$A$1000,'Sales'!$B$2:$B$1000,A333,'Sales'!$F$2:$F$1000,"&lt;&gt;Cancelled",'Sales'!$F$2:$F$1000,"&lt;&gt;Returned"),""))</f>
        <v/>
      </c>
      <c r="M333" s="39">
        <f>IF(OR(A333="",H333=""),"",IF(K333="Sold",IF(L333="","",L333-H333),TODAY()-H333))</f>
        <v/>
      </c>
      <c r="N333" s="38">
        <f>IF(OR(A333="",M333=""),"",IF(AND(K333&lt;&gt;"Sold",K333&lt;&gt;"Discarded",M333&gt;=JoursDormant),"Yes",""))</f>
        <v/>
      </c>
      <c r="O333" s="38">
        <f>IF(B333="","",IFERROR(INDEX('Purchases'!$I$2:$I$1000,MATCH(B333,'Purchases'!$A$2:$A$1000,0)),""))</f>
        <v/>
      </c>
    </row>
    <row r="334">
      <c r="G334" s="36">
        <f>IF(B334="","",IFERROR(INDEX('Purchases'!$G$2:$G$1000,MATCH(B334,'Purchases'!$A$2:$A$1000,0)),""))</f>
        <v/>
      </c>
      <c r="H334" s="37">
        <f>IF(B334="","",IFERROR(INDEX('Purchases'!$B$2:$B$1000,MATCH(B334,'Purchases'!$A$2:$A$1000,0)),""))</f>
        <v/>
      </c>
      <c r="I334" s="35" t="n"/>
      <c r="K334" s="38">
        <f>IF(A334="","",IF(J334&lt;&gt;"","Discarded",IF(COUNTIF('Sales'!$B$2:$B$1000,A334)-COUNTIFS('Sales'!$B$2:$B$1000,A334,'Sales'!$F$2:$F$1000,"Cancelled")-COUNTIFS('Sales'!$B$2:$B$1000,A334,'Sales'!$F$2:$F$1000,"Returned")&gt;0,"Sold",IF(N(I334)&gt;0,"Online","In stock"))))</f>
        <v/>
      </c>
      <c r="L334" s="37">
        <f>IF(K334&lt;&gt;"Sold","",IFERROR(MAXIFS('Sales'!$A$2:$A$1000,'Sales'!$B$2:$B$1000,A334,'Sales'!$F$2:$F$1000,"&lt;&gt;Cancelled",'Sales'!$F$2:$F$1000,"&lt;&gt;Returned"),""))</f>
        <v/>
      </c>
      <c r="M334" s="39">
        <f>IF(OR(A334="",H334=""),"",IF(K334="Sold",IF(L334="","",L334-H334),TODAY()-H334))</f>
        <v/>
      </c>
      <c r="N334" s="38">
        <f>IF(OR(A334="",M334=""),"",IF(AND(K334&lt;&gt;"Sold",K334&lt;&gt;"Discarded",M334&gt;=JoursDormant),"Yes",""))</f>
        <v/>
      </c>
      <c r="O334" s="38">
        <f>IF(B334="","",IFERROR(INDEX('Purchases'!$I$2:$I$1000,MATCH(B334,'Purchases'!$A$2:$A$1000,0)),""))</f>
        <v/>
      </c>
    </row>
    <row r="335">
      <c r="G335" s="36">
        <f>IF(B335="","",IFERROR(INDEX('Purchases'!$G$2:$G$1000,MATCH(B335,'Purchases'!$A$2:$A$1000,0)),""))</f>
        <v/>
      </c>
      <c r="H335" s="37">
        <f>IF(B335="","",IFERROR(INDEX('Purchases'!$B$2:$B$1000,MATCH(B335,'Purchases'!$A$2:$A$1000,0)),""))</f>
        <v/>
      </c>
      <c r="I335" s="35" t="n"/>
      <c r="K335" s="38">
        <f>IF(A335="","",IF(J335&lt;&gt;"","Discarded",IF(COUNTIF('Sales'!$B$2:$B$1000,A335)-COUNTIFS('Sales'!$B$2:$B$1000,A335,'Sales'!$F$2:$F$1000,"Cancelled")-COUNTIFS('Sales'!$B$2:$B$1000,A335,'Sales'!$F$2:$F$1000,"Returned")&gt;0,"Sold",IF(N(I335)&gt;0,"Online","In stock"))))</f>
        <v/>
      </c>
      <c r="L335" s="37">
        <f>IF(K335&lt;&gt;"Sold","",IFERROR(MAXIFS('Sales'!$A$2:$A$1000,'Sales'!$B$2:$B$1000,A335,'Sales'!$F$2:$F$1000,"&lt;&gt;Cancelled",'Sales'!$F$2:$F$1000,"&lt;&gt;Returned"),""))</f>
        <v/>
      </c>
      <c r="M335" s="39">
        <f>IF(OR(A335="",H335=""),"",IF(K335="Sold",IF(L335="","",L335-H335),TODAY()-H335))</f>
        <v/>
      </c>
      <c r="N335" s="38">
        <f>IF(OR(A335="",M335=""),"",IF(AND(K335&lt;&gt;"Sold",K335&lt;&gt;"Discarded",M335&gt;=JoursDormant),"Yes",""))</f>
        <v/>
      </c>
      <c r="O335" s="38">
        <f>IF(B335="","",IFERROR(INDEX('Purchases'!$I$2:$I$1000,MATCH(B335,'Purchases'!$A$2:$A$1000,0)),""))</f>
        <v/>
      </c>
    </row>
    <row r="336">
      <c r="G336" s="36">
        <f>IF(B336="","",IFERROR(INDEX('Purchases'!$G$2:$G$1000,MATCH(B336,'Purchases'!$A$2:$A$1000,0)),""))</f>
        <v/>
      </c>
      <c r="H336" s="37">
        <f>IF(B336="","",IFERROR(INDEX('Purchases'!$B$2:$B$1000,MATCH(B336,'Purchases'!$A$2:$A$1000,0)),""))</f>
        <v/>
      </c>
      <c r="I336" s="35" t="n"/>
      <c r="K336" s="38">
        <f>IF(A336="","",IF(J336&lt;&gt;"","Discarded",IF(COUNTIF('Sales'!$B$2:$B$1000,A336)-COUNTIFS('Sales'!$B$2:$B$1000,A336,'Sales'!$F$2:$F$1000,"Cancelled")-COUNTIFS('Sales'!$B$2:$B$1000,A336,'Sales'!$F$2:$F$1000,"Returned")&gt;0,"Sold",IF(N(I336)&gt;0,"Online","In stock"))))</f>
        <v/>
      </c>
      <c r="L336" s="37">
        <f>IF(K336&lt;&gt;"Sold","",IFERROR(MAXIFS('Sales'!$A$2:$A$1000,'Sales'!$B$2:$B$1000,A336,'Sales'!$F$2:$F$1000,"&lt;&gt;Cancelled",'Sales'!$F$2:$F$1000,"&lt;&gt;Returned"),""))</f>
        <v/>
      </c>
      <c r="M336" s="39">
        <f>IF(OR(A336="",H336=""),"",IF(K336="Sold",IF(L336="","",L336-H336),TODAY()-H336))</f>
        <v/>
      </c>
      <c r="N336" s="38">
        <f>IF(OR(A336="",M336=""),"",IF(AND(K336&lt;&gt;"Sold",K336&lt;&gt;"Discarded",M336&gt;=JoursDormant),"Yes",""))</f>
        <v/>
      </c>
      <c r="O336" s="38">
        <f>IF(B336="","",IFERROR(INDEX('Purchases'!$I$2:$I$1000,MATCH(B336,'Purchases'!$A$2:$A$1000,0)),""))</f>
        <v/>
      </c>
    </row>
    <row r="337">
      <c r="G337" s="36">
        <f>IF(B337="","",IFERROR(INDEX('Purchases'!$G$2:$G$1000,MATCH(B337,'Purchases'!$A$2:$A$1000,0)),""))</f>
        <v/>
      </c>
      <c r="H337" s="37">
        <f>IF(B337="","",IFERROR(INDEX('Purchases'!$B$2:$B$1000,MATCH(B337,'Purchases'!$A$2:$A$1000,0)),""))</f>
        <v/>
      </c>
      <c r="I337" s="35" t="n"/>
      <c r="K337" s="38">
        <f>IF(A337="","",IF(J337&lt;&gt;"","Discarded",IF(COUNTIF('Sales'!$B$2:$B$1000,A337)-COUNTIFS('Sales'!$B$2:$B$1000,A337,'Sales'!$F$2:$F$1000,"Cancelled")-COUNTIFS('Sales'!$B$2:$B$1000,A337,'Sales'!$F$2:$F$1000,"Returned")&gt;0,"Sold",IF(N(I337)&gt;0,"Online","In stock"))))</f>
        <v/>
      </c>
      <c r="L337" s="37">
        <f>IF(K337&lt;&gt;"Sold","",IFERROR(MAXIFS('Sales'!$A$2:$A$1000,'Sales'!$B$2:$B$1000,A337,'Sales'!$F$2:$F$1000,"&lt;&gt;Cancelled",'Sales'!$F$2:$F$1000,"&lt;&gt;Returned"),""))</f>
        <v/>
      </c>
      <c r="M337" s="39">
        <f>IF(OR(A337="",H337=""),"",IF(K337="Sold",IF(L337="","",L337-H337),TODAY()-H337))</f>
        <v/>
      </c>
      <c r="N337" s="38">
        <f>IF(OR(A337="",M337=""),"",IF(AND(K337&lt;&gt;"Sold",K337&lt;&gt;"Discarded",M337&gt;=JoursDormant),"Yes",""))</f>
        <v/>
      </c>
      <c r="O337" s="38">
        <f>IF(B337="","",IFERROR(INDEX('Purchases'!$I$2:$I$1000,MATCH(B337,'Purchases'!$A$2:$A$1000,0)),""))</f>
        <v/>
      </c>
    </row>
    <row r="338">
      <c r="G338" s="36">
        <f>IF(B338="","",IFERROR(INDEX('Purchases'!$G$2:$G$1000,MATCH(B338,'Purchases'!$A$2:$A$1000,0)),""))</f>
        <v/>
      </c>
      <c r="H338" s="37">
        <f>IF(B338="","",IFERROR(INDEX('Purchases'!$B$2:$B$1000,MATCH(B338,'Purchases'!$A$2:$A$1000,0)),""))</f>
        <v/>
      </c>
      <c r="I338" s="35" t="n"/>
      <c r="K338" s="38">
        <f>IF(A338="","",IF(J338&lt;&gt;"","Discarded",IF(COUNTIF('Sales'!$B$2:$B$1000,A338)-COUNTIFS('Sales'!$B$2:$B$1000,A338,'Sales'!$F$2:$F$1000,"Cancelled")-COUNTIFS('Sales'!$B$2:$B$1000,A338,'Sales'!$F$2:$F$1000,"Returned")&gt;0,"Sold",IF(N(I338)&gt;0,"Online","In stock"))))</f>
        <v/>
      </c>
      <c r="L338" s="37">
        <f>IF(K338&lt;&gt;"Sold","",IFERROR(MAXIFS('Sales'!$A$2:$A$1000,'Sales'!$B$2:$B$1000,A338,'Sales'!$F$2:$F$1000,"&lt;&gt;Cancelled",'Sales'!$F$2:$F$1000,"&lt;&gt;Returned"),""))</f>
        <v/>
      </c>
      <c r="M338" s="39">
        <f>IF(OR(A338="",H338=""),"",IF(K338="Sold",IF(L338="","",L338-H338),TODAY()-H338))</f>
        <v/>
      </c>
      <c r="N338" s="38">
        <f>IF(OR(A338="",M338=""),"",IF(AND(K338&lt;&gt;"Sold",K338&lt;&gt;"Discarded",M338&gt;=JoursDormant),"Yes",""))</f>
        <v/>
      </c>
      <c r="O338" s="38">
        <f>IF(B338="","",IFERROR(INDEX('Purchases'!$I$2:$I$1000,MATCH(B338,'Purchases'!$A$2:$A$1000,0)),""))</f>
        <v/>
      </c>
    </row>
    <row r="339">
      <c r="G339" s="36">
        <f>IF(B339="","",IFERROR(INDEX('Purchases'!$G$2:$G$1000,MATCH(B339,'Purchases'!$A$2:$A$1000,0)),""))</f>
        <v/>
      </c>
      <c r="H339" s="37">
        <f>IF(B339="","",IFERROR(INDEX('Purchases'!$B$2:$B$1000,MATCH(B339,'Purchases'!$A$2:$A$1000,0)),""))</f>
        <v/>
      </c>
      <c r="I339" s="35" t="n"/>
      <c r="K339" s="38">
        <f>IF(A339="","",IF(J339&lt;&gt;"","Discarded",IF(COUNTIF('Sales'!$B$2:$B$1000,A339)-COUNTIFS('Sales'!$B$2:$B$1000,A339,'Sales'!$F$2:$F$1000,"Cancelled")-COUNTIFS('Sales'!$B$2:$B$1000,A339,'Sales'!$F$2:$F$1000,"Returned")&gt;0,"Sold",IF(N(I339)&gt;0,"Online","In stock"))))</f>
        <v/>
      </c>
      <c r="L339" s="37">
        <f>IF(K339&lt;&gt;"Sold","",IFERROR(MAXIFS('Sales'!$A$2:$A$1000,'Sales'!$B$2:$B$1000,A339,'Sales'!$F$2:$F$1000,"&lt;&gt;Cancelled",'Sales'!$F$2:$F$1000,"&lt;&gt;Returned"),""))</f>
        <v/>
      </c>
      <c r="M339" s="39">
        <f>IF(OR(A339="",H339=""),"",IF(K339="Sold",IF(L339="","",L339-H339),TODAY()-H339))</f>
        <v/>
      </c>
      <c r="N339" s="38">
        <f>IF(OR(A339="",M339=""),"",IF(AND(K339&lt;&gt;"Sold",K339&lt;&gt;"Discarded",M339&gt;=JoursDormant),"Yes",""))</f>
        <v/>
      </c>
      <c r="O339" s="38">
        <f>IF(B339="","",IFERROR(INDEX('Purchases'!$I$2:$I$1000,MATCH(B339,'Purchases'!$A$2:$A$1000,0)),""))</f>
        <v/>
      </c>
    </row>
    <row r="340">
      <c r="G340" s="36">
        <f>IF(B340="","",IFERROR(INDEX('Purchases'!$G$2:$G$1000,MATCH(B340,'Purchases'!$A$2:$A$1000,0)),""))</f>
        <v/>
      </c>
      <c r="H340" s="37">
        <f>IF(B340="","",IFERROR(INDEX('Purchases'!$B$2:$B$1000,MATCH(B340,'Purchases'!$A$2:$A$1000,0)),""))</f>
        <v/>
      </c>
      <c r="I340" s="35" t="n"/>
      <c r="K340" s="38">
        <f>IF(A340="","",IF(J340&lt;&gt;"","Discarded",IF(COUNTIF('Sales'!$B$2:$B$1000,A340)-COUNTIFS('Sales'!$B$2:$B$1000,A340,'Sales'!$F$2:$F$1000,"Cancelled")-COUNTIFS('Sales'!$B$2:$B$1000,A340,'Sales'!$F$2:$F$1000,"Returned")&gt;0,"Sold",IF(N(I340)&gt;0,"Online","In stock"))))</f>
        <v/>
      </c>
      <c r="L340" s="37">
        <f>IF(K340&lt;&gt;"Sold","",IFERROR(MAXIFS('Sales'!$A$2:$A$1000,'Sales'!$B$2:$B$1000,A340,'Sales'!$F$2:$F$1000,"&lt;&gt;Cancelled",'Sales'!$F$2:$F$1000,"&lt;&gt;Returned"),""))</f>
        <v/>
      </c>
      <c r="M340" s="39">
        <f>IF(OR(A340="",H340=""),"",IF(K340="Sold",IF(L340="","",L340-H340),TODAY()-H340))</f>
        <v/>
      </c>
      <c r="N340" s="38">
        <f>IF(OR(A340="",M340=""),"",IF(AND(K340&lt;&gt;"Sold",K340&lt;&gt;"Discarded",M340&gt;=JoursDormant),"Yes",""))</f>
        <v/>
      </c>
      <c r="O340" s="38">
        <f>IF(B340="","",IFERROR(INDEX('Purchases'!$I$2:$I$1000,MATCH(B340,'Purchases'!$A$2:$A$1000,0)),""))</f>
        <v/>
      </c>
    </row>
    <row r="341">
      <c r="G341" s="36">
        <f>IF(B341="","",IFERROR(INDEX('Purchases'!$G$2:$G$1000,MATCH(B341,'Purchases'!$A$2:$A$1000,0)),""))</f>
        <v/>
      </c>
      <c r="H341" s="37">
        <f>IF(B341="","",IFERROR(INDEX('Purchases'!$B$2:$B$1000,MATCH(B341,'Purchases'!$A$2:$A$1000,0)),""))</f>
        <v/>
      </c>
      <c r="I341" s="35" t="n"/>
      <c r="K341" s="38">
        <f>IF(A341="","",IF(J341&lt;&gt;"","Discarded",IF(COUNTIF('Sales'!$B$2:$B$1000,A341)-COUNTIFS('Sales'!$B$2:$B$1000,A341,'Sales'!$F$2:$F$1000,"Cancelled")-COUNTIFS('Sales'!$B$2:$B$1000,A341,'Sales'!$F$2:$F$1000,"Returned")&gt;0,"Sold",IF(N(I341)&gt;0,"Online","In stock"))))</f>
        <v/>
      </c>
      <c r="L341" s="37">
        <f>IF(K341&lt;&gt;"Sold","",IFERROR(MAXIFS('Sales'!$A$2:$A$1000,'Sales'!$B$2:$B$1000,A341,'Sales'!$F$2:$F$1000,"&lt;&gt;Cancelled",'Sales'!$F$2:$F$1000,"&lt;&gt;Returned"),""))</f>
        <v/>
      </c>
      <c r="M341" s="39">
        <f>IF(OR(A341="",H341=""),"",IF(K341="Sold",IF(L341="","",L341-H341),TODAY()-H341))</f>
        <v/>
      </c>
      <c r="N341" s="38">
        <f>IF(OR(A341="",M341=""),"",IF(AND(K341&lt;&gt;"Sold",K341&lt;&gt;"Discarded",M341&gt;=JoursDormant),"Yes",""))</f>
        <v/>
      </c>
      <c r="O341" s="38">
        <f>IF(B341="","",IFERROR(INDEX('Purchases'!$I$2:$I$1000,MATCH(B341,'Purchases'!$A$2:$A$1000,0)),""))</f>
        <v/>
      </c>
    </row>
    <row r="342">
      <c r="G342" s="36">
        <f>IF(B342="","",IFERROR(INDEX('Purchases'!$G$2:$G$1000,MATCH(B342,'Purchases'!$A$2:$A$1000,0)),""))</f>
        <v/>
      </c>
      <c r="H342" s="37">
        <f>IF(B342="","",IFERROR(INDEX('Purchases'!$B$2:$B$1000,MATCH(B342,'Purchases'!$A$2:$A$1000,0)),""))</f>
        <v/>
      </c>
      <c r="I342" s="35" t="n"/>
      <c r="K342" s="38">
        <f>IF(A342="","",IF(J342&lt;&gt;"","Discarded",IF(COUNTIF('Sales'!$B$2:$B$1000,A342)-COUNTIFS('Sales'!$B$2:$B$1000,A342,'Sales'!$F$2:$F$1000,"Cancelled")-COUNTIFS('Sales'!$B$2:$B$1000,A342,'Sales'!$F$2:$F$1000,"Returned")&gt;0,"Sold",IF(N(I342)&gt;0,"Online","In stock"))))</f>
        <v/>
      </c>
      <c r="L342" s="37">
        <f>IF(K342&lt;&gt;"Sold","",IFERROR(MAXIFS('Sales'!$A$2:$A$1000,'Sales'!$B$2:$B$1000,A342,'Sales'!$F$2:$F$1000,"&lt;&gt;Cancelled",'Sales'!$F$2:$F$1000,"&lt;&gt;Returned"),""))</f>
        <v/>
      </c>
      <c r="M342" s="39">
        <f>IF(OR(A342="",H342=""),"",IF(K342="Sold",IF(L342="","",L342-H342),TODAY()-H342))</f>
        <v/>
      </c>
      <c r="N342" s="38">
        <f>IF(OR(A342="",M342=""),"",IF(AND(K342&lt;&gt;"Sold",K342&lt;&gt;"Discarded",M342&gt;=JoursDormant),"Yes",""))</f>
        <v/>
      </c>
      <c r="O342" s="38">
        <f>IF(B342="","",IFERROR(INDEX('Purchases'!$I$2:$I$1000,MATCH(B342,'Purchases'!$A$2:$A$1000,0)),""))</f>
        <v/>
      </c>
    </row>
    <row r="343">
      <c r="G343" s="36">
        <f>IF(B343="","",IFERROR(INDEX('Purchases'!$G$2:$G$1000,MATCH(B343,'Purchases'!$A$2:$A$1000,0)),""))</f>
        <v/>
      </c>
      <c r="H343" s="37">
        <f>IF(B343="","",IFERROR(INDEX('Purchases'!$B$2:$B$1000,MATCH(B343,'Purchases'!$A$2:$A$1000,0)),""))</f>
        <v/>
      </c>
      <c r="I343" s="35" t="n"/>
      <c r="K343" s="38">
        <f>IF(A343="","",IF(J343&lt;&gt;"","Discarded",IF(COUNTIF('Sales'!$B$2:$B$1000,A343)-COUNTIFS('Sales'!$B$2:$B$1000,A343,'Sales'!$F$2:$F$1000,"Cancelled")-COUNTIFS('Sales'!$B$2:$B$1000,A343,'Sales'!$F$2:$F$1000,"Returned")&gt;0,"Sold",IF(N(I343)&gt;0,"Online","In stock"))))</f>
        <v/>
      </c>
      <c r="L343" s="37">
        <f>IF(K343&lt;&gt;"Sold","",IFERROR(MAXIFS('Sales'!$A$2:$A$1000,'Sales'!$B$2:$B$1000,A343,'Sales'!$F$2:$F$1000,"&lt;&gt;Cancelled",'Sales'!$F$2:$F$1000,"&lt;&gt;Returned"),""))</f>
        <v/>
      </c>
      <c r="M343" s="39">
        <f>IF(OR(A343="",H343=""),"",IF(K343="Sold",IF(L343="","",L343-H343),TODAY()-H343))</f>
        <v/>
      </c>
      <c r="N343" s="38">
        <f>IF(OR(A343="",M343=""),"",IF(AND(K343&lt;&gt;"Sold",K343&lt;&gt;"Discarded",M343&gt;=JoursDormant),"Yes",""))</f>
        <v/>
      </c>
      <c r="O343" s="38">
        <f>IF(B343="","",IFERROR(INDEX('Purchases'!$I$2:$I$1000,MATCH(B343,'Purchases'!$A$2:$A$1000,0)),""))</f>
        <v/>
      </c>
    </row>
    <row r="344">
      <c r="G344" s="36">
        <f>IF(B344="","",IFERROR(INDEX('Purchases'!$G$2:$G$1000,MATCH(B344,'Purchases'!$A$2:$A$1000,0)),""))</f>
        <v/>
      </c>
      <c r="H344" s="37">
        <f>IF(B344="","",IFERROR(INDEX('Purchases'!$B$2:$B$1000,MATCH(B344,'Purchases'!$A$2:$A$1000,0)),""))</f>
        <v/>
      </c>
      <c r="I344" s="35" t="n"/>
      <c r="K344" s="38">
        <f>IF(A344="","",IF(J344&lt;&gt;"","Discarded",IF(COUNTIF('Sales'!$B$2:$B$1000,A344)-COUNTIFS('Sales'!$B$2:$B$1000,A344,'Sales'!$F$2:$F$1000,"Cancelled")-COUNTIFS('Sales'!$B$2:$B$1000,A344,'Sales'!$F$2:$F$1000,"Returned")&gt;0,"Sold",IF(N(I344)&gt;0,"Online","In stock"))))</f>
        <v/>
      </c>
      <c r="L344" s="37">
        <f>IF(K344&lt;&gt;"Sold","",IFERROR(MAXIFS('Sales'!$A$2:$A$1000,'Sales'!$B$2:$B$1000,A344,'Sales'!$F$2:$F$1000,"&lt;&gt;Cancelled",'Sales'!$F$2:$F$1000,"&lt;&gt;Returned"),""))</f>
        <v/>
      </c>
      <c r="M344" s="39">
        <f>IF(OR(A344="",H344=""),"",IF(K344="Sold",IF(L344="","",L344-H344),TODAY()-H344))</f>
        <v/>
      </c>
      <c r="N344" s="38">
        <f>IF(OR(A344="",M344=""),"",IF(AND(K344&lt;&gt;"Sold",K344&lt;&gt;"Discarded",M344&gt;=JoursDormant),"Yes",""))</f>
        <v/>
      </c>
      <c r="O344" s="38">
        <f>IF(B344="","",IFERROR(INDEX('Purchases'!$I$2:$I$1000,MATCH(B344,'Purchases'!$A$2:$A$1000,0)),""))</f>
        <v/>
      </c>
    </row>
    <row r="345">
      <c r="G345" s="36">
        <f>IF(B345="","",IFERROR(INDEX('Purchases'!$G$2:$G$1000,MATCH(B345,'Purchases'!$A$2:$A$1000,0)),""))</f>
        <v/>
      </c>
      <c r="H345" s="37">
        <f>IF(B345="","",IFERROR(INDEX('Purchases'!$B$2:$B$1000,MATCH(B345,'Purchases'!$A$2:$A$1000,0)),""))</f>
        <v/>
      </c>
      <c r="I345" s="35" t="n"/>
      <c r="K345" s="38">
        <f>IF(A345="","",IF(J345&lt;&gt;"","Discarded",IF(COUNTIF('Sales'!$B$2:$B$1000,A345)-COUNTIFS('Sales'!$B$2:$B$1000,A345,'Sales'!$F$2:$F$1000,"Cancelled")-COUNTIFS('Sales'!$B$2:$B$1000,A345,'Sales'!$F$2:$F$1000,"Returned")&gt;0,"Sold",IF(N(I345)&gt;0,"Online","In stock"))))</f>
        <v/>
      </c>
      <c r="L345" s="37">
        <f>IF(K345&lt;&gt;"Sold","",IFERROR(MAXIFS('Sales'!$A$2:$A$1000,'Sales'!$B$2:$B$1000,A345,'Sales'!$F$2:$F$1000,"&lt;&gt;Cancelled",'Sales'!$F$2:$F$1000,"&lt;&gt;Returned"),""))</f>
        <v/>
      </c>
      <c r="M345" s="39">
        <f>IF(OR(A345="",H345=""),"",IF(K345="Sold",IF(L345="","",L345-H345),TODAY()-H345))</f>
        <v/>
      </c>
      <c r="N345" s="38">
        <f>IF(OR(A345="",M345=""),"",IF(AND(K345&lt;&gt;"Sold",K345&lt;&gt;"Discarded",M345&gt;=JoursDormant),"Yes",""))</f>
        <v/>
      </c>
      <c r="O345" s="38">
        <f>IF(B345="","",IFERROR(INDEX('Purchases'!$I$2:$I$1000,MATCH(B345,'Purchases'!$A$2:$A$1000,0)),""))</f>
        <v/>
      </c>
    </row>
    <row r="346">
      <c r="G346" s="36">
        <f>IF(B346="","",IFERROR(INDEX('Purchases'!$G$2:$G$1000,MATCH(B346,'Purchases'!$A$2:$A$1000,0)),""))</f>
        <v/>
      </c>
      <c r="H346" s="37">
        <f>IF(B346="","",IFERROR(INDEX('Purchases'!$B$2:$B$1000,MATCH(B346,'Purchases'!$A$2:$A$1000,0)),""))</f>
        <v/>
      </c>
      <c r="I346" s="35" t="n"/>
      <c r="K346" s="38">
        <f>IF(A346="","",IF(J346&lt;&gt;"","Discarded",IF(COUNTIF('Sales'!$B$2:$B$1000,A346)-COUNTIFS('Sales'!$B$2:$B$1000,A346,'Sales'!$F$2:$F$1000,"Cancelled")-COUNTIFS('Sales'!$B$2:$B$1000,A346,'Sales'!$F$2:$F$1000,"Returned")&gt;0,"Sold",IF(N(I346)&gt;0,"Online","In stock"))))</f>
        <v/>
      </c>
      <c r="L346" s="37">
        <f>IF(K346&lt;&gt;"Sold","",IFERROR(MAXIFS('Sales'!$A$2:$A$1000,'Sales'!$B$2:$B$1000,A346,'Sales'!$F$2:$F$1000,"&lt;&gt;Cancelled",'Sales'!$F$2:$F$1000,"&lt;&gt;Returned"),""))</f>
        <v/>
      </c>
      <c r="M346" s="39">
        <f>IF(OR(A346="",H346=""),"",IF(K346="Sold",IF(L346="","",L346-H346),TODAY()-H346))</f>
        <v/>
      </c>
      <c r="N346" s="38">
        <f>IF(OR(A346="",M346=""),"",IF(AND(K346&lt;&gt;"Sold",K346&lt;&gt;"Discarded",M346&gt;=JoursDormant),"Yes",""))</f>
        <v/>
      </c>
      <c r="O346" s="38">
        <f>IF(B346="","",IFERROR(INDEX('Purchases'!$I$2:$I$1000,MATCH(B346,'Purchases'!$A$2:$A$1000,0)),""))</f>
        <v/>
      </c>
    </row>
    <row r="347">
      <c r="G347" s="36">
        <f>IF(B347="","",IFERROR(INDEX('Purchases'!$G$2:$G$1000,MATCH(B347,'Purchases'!$A$2:$A$1000,0)),""))</f>
        <v/>
      </c>
      <c r="H347" s="37">
        <f>IF(B347="","",IFERROR(INDEX('Purchases'!$B$2:$B$1000,MATCH(B347,'Purchases'!$A$2:$A$1000,0)),""))</f>
        <v/>
      </c>
      <c r="I347" s="35" t="n"/>
      <c r="K347" s="38">
        <f>IF(A347="","",IF(J347&lt;&gt;"","Discarded",IF(COUNTIF('Sales'!$B$2:$B$1000,A347)-COUNTIFS('Sales'!$B$2:$B$1000,A347,'Sales'!$F$2:$F$1000,"Cancelled")-COUNTIFS('Sales'!$B$2:$B$1000,A347,'Sales'!$F$2:$F$1000,"Returned")&gt;0,"Sold",IF(N(I347)&gt;0,"Online","In stock"))))</f>
        <v/>
      </c>
      <c r="L347" s="37">
        <f>IF(K347&lt;&gt;"Sold","",IFERROR(MAXIFS('Sales'!$A$2:$A$1000,'Sales'!$B$2:$B$1000,A347,'Sales'!$F$2:$F$1000,"&lt;&gt;Cancelled",'Sales'!$F$2:$F$1000,"&lt;&gt;Returned"),""))</f>
        <v/>
      </c>
      <c r="M347" s="39">
        <f>IF(OR(A347="",H347=""),"",IF(K347="Sold",IF(L347="","",L347-H347),TODAY()-H347))</f>
        <v/>
      </c>
      <c r="N347" s="38">
        <f>IF(OR(A347="",M347=""),"",IF(AND(K347&lt;&gt;"Sold",K347&lt;&gt;"Discarded",M347&gt;=JoursDormant),"Yes",""))</f>
        <v/>
      </c>
      <c r="O347" s="38">
        <f>IF(B347="","",IFERROR(INDEX('Purchases'!$I$2:$I$1000,MATCH(B347,'Purchases'!$A$2:$A$1000,0)),""))</f>
        <v/>
      </c>
    </row>
    <row r="348">
      <c r="G348" s="36">
        <f>IF(B348="","",IFERROR(INDEX('Purchases'!$G$2:$G$1000,MATCH(B348,'Purchases'!$A$2:$A$1000,0)),""))</f>
        <v/>
      </c>
      <c r="H348" s="37">
        <f>IF(B348="","",IFERROR(INDEX('Purchases'!$B$2:$B$1000,MATCH(B348,'Purchases'!$A$2:$A$1000,0)),""))</f>
        <v/>
      </c>
      <c r="I348" s="35" t="n"/>
      <c r="K348" s="38">
        <f>IF(A348="","",IF(J348&lt;&gt;"","Discarded",IF(COUNTIF('Sales'!$B$2:$B$1000,A348)-COUNTIFS('Sales'!$B$2:$B$1000,A348,'Sales'!$F$2:$F$1000,"Cancelled")-COUNTIFS('Sales'!$B$2:$B$1000,A348,'Sales'!$F$2:$F$1000,"Returned")&gt;0,"Sold",IF(N(I348)&gt;0,"Online","In stock"))))</f>
        <v/>
      </c>
      <c r="L348" s="37">
        <f>IF(K348&lt;&gt;"Sold","",IFERROR(MAXIFS('Sales'!$A$2:$A$1000,'Sales'!$B$2:$B$1000,A348,'Sales'!$F$2:$F$1000,"&lt;&gt;Cancelled",'Sales'!$F$2:$F$1000,"&lt;&gt;Returned"),""))</f>
        <v/>
      </c>
      <c r="M348" s="39">
        <f>IF(OR(A348="",H348=""),"",IF(K348="Sold",IF(L348="","",L348-H348),TODAY()-H348))</f>
        <v/>
      </c>
      <c r="N348" s="38">
        <f>IF(OR(A348="",M348=""),"",IF(AND(K348&lt;&gt;"Sold",K348&lt;&gt;"Discarded",M348&gt;=JoursDormant),"Yes",""))</f>
        <v/>
      </c>
      <c r="O348" s="38">
        <f>IF(B348="","",IFERROR(INDEX('Purchases'!$I$2:$I$1000,MATCH(B348,'Purchases'!$A$2:$A$1000,0)),""))</f>
        <v/>
      </c>
    </row>
    <row r="349">
      <c r="G349" s="36">
        <f>IF(B349="","",IFERROR(INDEX('Purchases'!$G$2:$G$1000,MATCH(B349,'Purchases'!$A$2:$A$1000,0)),""))</f>
        <v/>
      </c>
      <c r="H349" s="37">
        <f>IF(B349="","",IFERROR(INDEX('Purchases'!$B$2:$B$1000,MATCH(B349,'Purchases'!$A$2:$A$1000,0)),""))</f>
        <v/>
      </c>
      <c r="I349" s="35" t="n"/>
      <c r="K349" s="38">
        <f>IF(A349="","",IF(J349&lt;&gt;"","Discarded",IF(COUNTIF('Sales'!$B$2:$B$1000,A349)-COUNTIFS('Sales'!$B$2:$B$1000,A349,'Sales'!$F$2:$F$1000,"Cancelled")-COUNTIFS('Sales'!$B$2:$B$1000,A349,'Sales'!$F$2:$F$1000,"Returned")&gt;0,"Sold",IF(N(I349)&gt;0,"Online","In stock"))))</f>
        <v/>
      </c>
      <c r="L349" s="37">
        <f>IF(K349&lt;&gt;"Sold","",IFERROR(MAXIFS('Sales'!$A$2:$A$1000,'Sales'!$B$2:$B$1000,A349,'Sales'!$F$2:$F$1000,"&lt;&gt;Cancelled",'Sales'!$F$2:$F$1000,"&lt;&gt;Returned"),""))</f>
        <v/>
      </c>
      <c r="M349" s="39">
        <f>IF(OR(A349="",H349=""),"",IF(K349="Sold",IF(L349="","",L349-H349),TODAY()-H349))</f>
        <v/>
      </c>
      <c r="N349" s="38">
        <f>IF(OR(A349="",M349=""),"",IF(AND(K349&lt;&gt;"Sold",K349&lt;&gt;"Discarded",M349&gt;=JoursDormant),"Yes",""))</f>
        <v/>
      </c>
      <c r="O349" s="38">
        <f>IF(B349="","",IFERROR(INDEX('Purchases'!$I$2:$I$1000,MATCH(B349,'Purchases'!$A$2:$A$1000,0)),""))</f>
        <v/>
      </c>
    </row>
    <row r="350">
      <c r="G350" s="36">
        <f>IF(B350="","",IFERROR(INDEX('Purchases'!$G$2:$G$1000,MATCH(B350,'Purchases'!$A$2:$A$1000,0)),""))</f>
        <v/>
      </c>
      <c r="H350" s="37">
        <f>IF(B350="","",IFERROR(INDEX('Purchases'!$B$2:$B$1000,MATCH(B350,'Purchases'!$A$2:$A$1000,0)),""))</f>
        <v/>
      </c>
      <c r="I350" s="35" t="n"/>
      <c r="K350" s="38">
        <f>IF(A350="","",IF(J350&lt;&gt;"","Discarded",IF(COUNTIF('Sales'!$B$2:$B$1000,A350)-COUNTIFS('Sales'!$B$2:$B$1000,A350,'Sales'!$F$2:$F$1000,"Cancelled")-COUNTIFS('Sales'!$B$2:$B$1000,A350,'Sales'!$F$2:$F$1000,"Returned")&gt;0,"Sold",IF(N(I350)&gt;0,"Online","In stock"))))</f>
        <v/>
      </c>
      <c r="L350" s="37">
        <f>IF(K350&lt;&gt;"Sold","",IFERROR(MAXIFS('Sales'!$A$2:$A$1000,'Sales'!$B$2:$B$1000,A350,'Sales'!$F$2:$F$1000,"&lt;&gt;Cancelled",'Sales'!$F$2:$F$1000,"&lt;&gt;Returned"),""))</f>
        <v/>
      </c>
      <c r="M350" s="39">
        <f>IF(OR(A350="",H350=""),"",IF(K350="Sold",IF(L350="","",L350-H350),TODAY()-H350))</f>
        <v/>
      </c>
      <c r="N350" s="38">
        <f>IF(OR(A350="",M350=""),"",IF(AND(K350&lt;&gt;"Sold",K350&lt;&gt;"Discarded",M350&gt;=JoursDormant),"Yes",""))</f>
        <v/>
      </c>
      <c r="O350" s="38">
        <f>IF(B350="","",IFERROR(INDEX('Purchases'!$I$2:$I$1000,MATCH(B350,'Purchases'!$A$2:$A$1000,0)),""))</f>
        <v/>
      </c>
    </row>
    <row r="351">
      <c r="G351" s="36">
        <f>IF(B351="","",IFERROR(INDEX('Purchases'!$G$2:$G$1000,MATCH(B351,'Purchases'!$A$2:$A$1000,0)),""))</f>
        <v/>
      </c>
      <c r="H351" s="37">
        <f>IF(B351="","",IFERROR(INDEX('Purchases'!$B$2:$B$1000,MATCH(B351,'Purchases'!$A$2:$A$1000,0)),""))</f>
        <v/>
      </c>
      <c r="I351" s="35" t="n"/>
      <c r="K351" s="38">
        <f>IF(A351="","",IF(J351&lt;&gt;"","Discarded",IF(COUNTIF('Sales'!$B$2:$B$1000,A351)-COUNTIFS('Sales'!$B$2:$B$1000,A351,'Sales'!$F$2:$F$1000,"Cancelled")-COUNTIFS('Sales'!$B$2:$B$1000,A351,'Sales'!$F$2:$F$1000,"Returned")&gt;0,"Sold",IF(N(I351)&gt;0,"Online","In stock"))))</f>
        <v/>
      </c>
      <c r="L351" s="37">
        <f>IF(K351&lt;&gt;"Sold","",IFERROR(MAXIFS('Sales'!$A$2:$A$1000,'Sales'!$B$2:$B$1000,A351,'Sales'!$F$2:$F$1000,"&lt;&gt;Cancelled",'Sales'!$F$2:$F$1000,"&lt;&gt;Returned"),""))</f>
        <v/>
      </c>
      <c r="M351" s="39">
        <f>IF(OR(A351="",H351=""),"",IF(K351="Sold",IF(L351="","",L351-H351),TODAY()-H351))</f>
        <v/>
      </c>
      <c r="N351" s="38">
        <f>IF(OR(A351="",M351=""),"",IF(AND(K351&lt;&gt;"Sold",K351&lt;&gt;"Discarded",M351&gt;=JoursDormant),"Yes",""))</f>
        <v/>
      </c>
      <c r="O351" s="38">
        <f>IF(B351="","",IFERROR(INDEX('Purchases'!$I$2:$I$1000,MATCH(B351,'Purchases'!$A$2:$A$1000,0)),""))</f>
        <v/>
      </c>
    </row>
    <row r="352">
      <c r="G352" s="36">
        <f>IF(B352="","",IFERROR(INDEX('Purchases'!$G$2:$G$1000,MATCH(B352,'Purchases'!$A$2:$A$1000,0)),""))</f>
        <v/>
      </c>
      <c r="H352" s="37">
        <f>IF(B352="","",IFERROR(INDEX('Purchases'!$B$2:$B$1000,MATCH(B352,'Purchases'!$A$2:$A$1000,0)),""))</f>
        <v/>
      </c>
      <c r="I352" s="35" t="n"/>
      <c r="K352" s="38">
        <f>IF(A352="","",IF(J352&lt;&gt;"","Discarded",IF(COUNTIF('Sales'!$B$2:$B$1000,A352)-COUNTIFS('Sales'!$B$2:$B$1000,A352,'Sales'!$F$2:$F$1000,"Cancelled")-COUNTIFS('Sales'!$B$2:$B$1000,A352,'Sales'!$F$2:$F$1000,"Returned")&gt;0,"Sold",IF(N(I352)&gt;0,"Online","In stock"))))</f>
        <v/>
      </c>
      <c r="L352" s="37">
        <f>IF(K352&lt;&gt;"Sold","",IFERROR(MAXIFS('Sales'!$A$2:$A$1000,'Sales'!$B$2:$B$1000,A352,'Sales'!$F$2:$F$1000,"&lt;&gt;Cancelled",'Sales'!$F$2:$F$1000,"&lt;&gt;Returned"),""))</f>
        <v/>
      </c>
      <c r="M352" s="39">
        <f>IF(OR(A352="",H352=""),"",IF(K352="Sold",IF(L352="","",L352-H352),TODAY()-H352))</f>
        <v/>
      </c>
      <c r="N352" s="38">
        <f>IF(OR(A352="",M352=""),"",IF(AND(K352&lt;&gt;"Sold",K352&lt;&gt;"Discarded",M352&gt;=JoursDormant),"Yes",""))</f>
        <v/>
      </c>
      <c r="O352" s="38">
        <f>IF(B352="","",IFERROR(INDEX('Purchases'!$I$2:$I$1000,MATCH(B352,'Purchases'!$A$2:$A$1000,0)),""))</f>
        <v/>
      </c>
    </row>
    <row r="353">
      <c r="G353" s="36">
        <f>IF(B353="","",IFERROR(INDEX('Purchases'!$G$2:$G$1000,MATCH(B353,'Purchases'!$A$2:$A$1000,0)),""))</f>
        <v/>
      </c>
      <c r="H353" s="37">
        <f>IF(B353="","",IFERROR(INDEX('Purchases'!$B$2:$B$1000,MATCH(B353,'Purchases'!$A$2:$A$1000,0)),""))</f>
        <v/>
      </c>
      <c r="I353" s="35" t="n"/>
      <c r="K353" s="38">
        <f>IF(A353="","",IF(J353&lt;&gt;"","Discarded",IF(COUNTIF('Sales'!$B$2:$B$1000,A353)-COUNTIFS('Sales'!$B$2:$B$1000,A353,'Sales'!$F$2:$F$1000,"Cancelled")-COUNTIFS('Sales'!$B$2:$B$1000,A353,'Sales'!$F$2:$F$1000,"Returned")&gt;0,"Sold",IF(N(I353)&gt;0,"Online","In stock"))))</f>
        <v/>
      </c>
      <c r="L353" s="37">
        <f>IF(K353&lt;&gt;"Sold","",IFERROR(MAXIFS('Sales'!$A$2:$A$1000,'Sales'!$B$2:$B$1000,A353,'Sales'!$F$2:$F$1000,"&lt;&gt;Cancelled",'Sales'!$F$2:$F$1000,"&lt;&gt;Returned"),""))</f>
        <v/>
      </c>
      <c r="M353" s="39">
        <f>IF(OR(A353="",H353=""),"",IF(K353="Sold",IF(L353="","",L353-H353),TODAY()-H353))</f>
        <v/>
      </c>
      <c r="N353" s="38">
        <f>IF(OR(A353="",M353=""),"",IF(AND(K353&lt;&gt;"Sold",K353&lt;&gt;"Discarded",M353&gt;=JoursDormant),"Yes",""))</f>
        <v/>
      </c>
      <c r="O353" s="38">
        <f>IF(B353="","",IFERROR(INDEX('Purchases'!$I$2:$I$1000,MATCH(B353,'Purchases'!$A$2:$A$1000,0)),""))</f>
        <v/>
      </c>
    </row>
    <row r="354">
      <c r="G354" s="36">
        <f>IF(B354="","",IFERROR(INDEX('Purchases'!$G$2:$G$1000,MATCH(B354,'Purchases'!$A$2:$A$1000,0)),""))</f>
        <v/>
      </c>
      <c r="H354" s="37">
        <f>IF(B354="","",IFERROR(INDEX('Purchases'!$B$2:$B$1000,MATCH(B354,'Purchases'!$A$2:$A$1000,0)),""))</f>
        <v/>
      </c>
      <c r="I354" s="35" t="n"/>
      <c r="K354" s="38">
        <f>IF(A354="","",IF(J354&lt;&gt;"","Discarded",IF(COUNTIF('Sales'!$B$2:$B$1000,A354)-COUNTIFS('Sales'!$B$2:$B$1000,A354,'Sales'!$F$2:$F$1000,"Cancelled")-COUNTIFS('Sales'!$B$2:$B$1000,A354,'Sales'!$F$2:$F$1000,"Returned")&gt;0,"Sold",IF(N(I354)&gt;0,"Online","In stock"))))</f>
        <v/>
      </c>
      <c r="L354" s="37">
        <f>IF(K354&lt;&gt;"Sold","",IFERROR(MAXIFS('Sales'!$A$2:$A$1000,'Sales'!$B$2:$B$1000,A354,'Sales'!$F$2:$F$1000,"&lt;&gt;Cancelled",'Sales'!$F$2:$F$1000,"&lt;&gt;Returned"),""))</f>
        <v/>
      </c>
      <c r="M354" s="39">
        <f>IF(OR(A354="",H354=""),"",IF(K354="Sold",IF(L354="","",L354-H354),TODAY()-H354))</f>
        <v/>
      </c>
      <c r="N354" s="38">
        <f>IF(OR(A354="",M354=""),"",IF(AND(K354&lt;&gt;"Sold",K354&lt;&gt;"Discarded",M354&gt;=JoursDormant),"Yes",""))</f>
        <v/>
      </c>
      <c r="O354" s="38">
        <f>IF(B354="","",IFERROR(INDEX('Purchases'!$I$2:$I$1000,MATCH(B354,'Purchases'!$A$2:$A$1000,0)),""))</f>
        <v/>
      </c>
    </row>
    <row r="355">
      <c r="G355" s="36">
        <f>IF(B355="","",IFERROR(INDEX('Purchases'!$G$2:$G$1000,MATCH(B355,'Purchases'!$A$2:$A$1000,0)),""))</f>
        <v/>
      </c>
      <c r="H355" s="37">
        <f>IF(B355="","",IFERROR(INDEX('Purchases'!$B$2:$B$1000,MATCH(B355,'Purchases'!$A$2:$A$1000,0)),""))</f>
        <v/>
      </c>
      <c r="I355" s="35" t="n"/>
      <c r="K355" s="38">
        <f>IF(A355="","",IF(J355&lt;&gt;"","Discarded",IF(COUNTIF('Sales'!$B$2:$B$1000,A355)-COUNTIFS('Sales'!$B$2:$B$1000,A355,'Sales'!$F$2:$F$1000,"Cancelled")-COUNTIFS('Sales'!$B$2:$B$1000,A355,'Sales'!$F$2:$F$1000,"Returned")&gt;0,"Sold",IF(N(I355)&gt;0,"Online","In stock"))))</f>
        <v/>
      </c>
      <c r="L355" s="37">
        <f>IF(K355&lt;&gt;"Sold","",IFERROR(MAXIFS('Sales'!$A$2:$A$1000,'Sales'!$B$2:$B$1000,A355,'Sales'!$F$2:$F$1000,"&lt;&gt;Cancelled",'Sales'!$F$2:$F$1000,"&lt;&gt;Returned"),""))</f>
        <v/>
      </c>
      <c r="M355" s="39">
        <f>IF(OR(A355="",H355=""),"",IF(K355="Sold",IF(L355="","",L355-H355),TODAY()-H355))</f>
        <v/>
      </c>
      <c r="N355" s="38">
        <f>IF(OR(A355="",M355=""),"",IF(AND(K355&lt;&gt;"Sold",K355&lt;&gt;"Discarded",M355&gt;=JoursDormant),"Yes",""))</f>
        <v/>
      </c>
      <c r="O355" s="38">
        <f>IF(B355="","",IFERROR(INDEX('Purchases'!$I$2:$I$1000,MATCH(B355,'Purchases'!$A$2:$A$1000,0)),""))</f>
        <v/>
      </c>
    </row>
    <row r="356">
      <c r="G356" s="36">
        <f>IF(B356="","",IFERROR(INDEX('Purchases'!$G$2:$G$1000,MATCH(B356,'Purchases'!$A$2:$A$1000,0)),""))</f>
        <v/>
      </c>
      <c r="H356" s="37">
        <f>IF(B356="","",IFERROR(INDEX('Purchases'!$B$2:$B$1000,MATCH(B356,'Purchases'!$A$2:$A$1000,0)),""))</f>
        <v/>
      </c>
      <c r="I356" s="35" t="n"/>
      <c r="K356" s="38">
        <f>IF(A356="","",IF(J356&lt;&gt;"","Discarded",IF(COUNTIF('Sales'!$B$2:$B$1000,A356)-COUNTIFS('Sales'!$B$2:$B$1000,A356,'Sales'!$F$2:$F$1000,"Cancelled")-COUNTIFS('Sales'!$B$2:$B$1000,A356,'Sales'!$F$2:$F$1000,"Returned")&gt;0,"Sold",IF(N(I356)&gt;0,"Online","In stock"))))</f>
        <v/>
      </c>
      <c r="L356" s="37">
        <f>IF(K356&lt;&gt;"Sold","",IFERROR(MAXIFS('Sales'!$A$2:$A$1000,'Sales'!$B$2:$B$1000,A356,'Sales'!$F$2:$F$1000,"&lt;&gt;Cancelled",'Sales'!$F$2:$F$1000,"&lt;&gt;Returned"),""))</f>
        <v/>
      </c>
      <c r="M356" s="39">
        <f>IF(OR(A356="",H356=""),"",IF(K356="Sold",IF(L356="","",L356-H356),TODAY()-H356))</f>
        <v/>
      </c>
      <c r="N356" s="38">
        <f>IF(OR(A356="",M356=""),"",IF(AND(K356&lt;&gt;"Sold",K356&lt;&gt;"Discarded",M356&gt;=JoursDormant),"Yes",""))</f>
        <v/>
      </c>
      <c r="O356" s="38">
        <f>IF(B356="","",IFERROR(INDEX('Purchases'!$I$2:$I$1000,MATCH(B356,'Purchases'!$A$2:$A$1000,0)),""))</f>
        <v/>
      </c>
    </row>
    <row r="357">
      <c r="G357" s="36">
        <f>IF(B357="","",IFERROR(INDEX('Purchases'!$G$2:$G$1000,MATCH(B357,'Purchases'!$A$2:$A$1000,0)),""))</f>
        <v/>
      </c>
      <c r="H357" s="37">
        <f>IF(B357="","",IFERROR(INDEX('Purchases'!$B$2:$B$1000,MATCH(B357,'Purchases'!$A$2:$A$1000,0)),""))</f>
        <v/>
      </c>
      <c r="I357" s="35" t="n"/>
      <c r="K357" s="38">
        <f>IF(A357="","",IF(J357&lt;&gt;"","Discarded",IF(COUNTIF('Sales'!$B$2:$B$1000,A357)-COUNTIFS('Sales'!$B$2:$B$1000,A357,'Sales'!$F$2:$F$1000,"Cancelled")-COUNTIFS('Sales'!$B$2:$B$1000,A357,'Sales'!$F$2:$F$1000,"Returned")&gt;0,"Sold",IF(N(I357)&gt;0,"Online","In stock"))))</f>
        <v/>
      </c>
      <c r="L357" s="37">
        <f>IF(K357&lt;&gt;"Sold","",IFERROR(MAXIFS('Sales'!$A$2:$A$1000,'Sales'!$B$2:$B$1000,A357,'Sales'!$F$2:$F$1000,"&lt;&gt;Cancelled",'Sales'!$F$2:$F$1000,"&lt;&gt;Returned"),""))</f>
        <v/>
      </c>
      <c r="M357" s="39">
        <f>IF(OR(A357="",H357=""),"",IF(K357="Sold",IF(L357="","",L357-H357),TODAY()-H357))</f>
        <v/>
      </c>
      <c r="N357" s="38">
        <f>IF(OR(A357="",M357=""),"",IF(AND(K357&lt;&gt;"Sold",K357&lt;&gt;"Discarded",M357&gt;=JoursDormant),"Yes",""))</f>
        <v/>
      </c>
      <c r="O357" s="38">
        <f>IF(B357="","",IFERROR(INDEX('Purchases'!$I$2:$I$1000,MATCH(B357,'Purchases'!$A$2:$A$1000,0)),""))</f>
        <v/>
      </c>
    </row>
    <row r="358">
      <c r="G358" s="36">
        <f>IF(B358="","",IFERROR(INDEX('Purchases'!$G$2:$G$1000,MATCH(B358,'Purchases'!$A$2:$A$1000,0)),""))</f>
        <v/>
      </c>
      <c r="H358" s="37">
        <f>IF(B358="","",IFERROR(INDEX('Purchases'!$B$2:$B$1000,MATCH(B358,'Purchases'!$A$2:$A$1000,0)),""))</f>
        <v/>
      </c>
      <c r="I358" s="35" t="n"/>
      <c r="K358" s="38">
        <f>IF(A358="","",IF(J358&lt;&gt;"","Discarded",IF(COUNTIF('Sales'!$B$2:$B$1000,A358)-COUNTIFS('Sales'!$B$2:$B$1000,A358,'Sales'!$F$2:$F$1000,"Cancelled")-COUNTIFS('Sales'!$B$2:$B$1000,A358,'Sales'!$F$2:$F$1000,"Returned")&gt;0,"Sold",IF(N(I358)&gt;0,"Online","In stock"))))</f>
        <v/>
      </c>
      <c r="L358" s="37">
        <f>IF(K358&lt;&gt;"Sold","",IFERROR(MAXIFS('Sales'!$A$2:$A$1000,'Sales'!$B$2:$B$1000,A358,'Sales'!$F$2:$F$1000,"&lt;&gt;Cancelled",'Sales'!$F$2:$F$1000,"&lt;&gt;Returned"),""))</f>
        <v/>
      </c>
      <c r="M358" s="39">
        <f>IF(OR(A358="",H358=""),"",IF(K358="Sold",IF(L358="","",L358-H358),TODAY()-H358))</f>
        <v/>
      </c>
      <c r="N358" s="38">
        <f>IF(OR(A358="",M358=""),"",IF(AND(K358&lt;&gt;"Sold",K358&lt;&gt;"Discarded",M358&gt;=JoursDormant),"Yes",""))</f>
        <v/>
      </c>
      <c r="O358" s="38">
        <f>IF(B358="","",IFERROR(INDEX('Purchases'!$I$2:$I$1000,MATCH(B358,'Purchases'!$A$2:$A$1000,0)),""))</f>
        <v/>
      </c>
    </row>
    <row r="359">
      <c r="G359" s="36">
        <f>IF(B359="","",IFERROR(INDEX('Purchases'!$G$2:$G$1000,MATCH(B359,'Purchases'!$A$2:$A$1000,0)),""))</f>
        <v/>
      </c>
      <c r="H359" s="37">
        <f>IF(B359="","",IFERROR(INDEX('Purchases'!$B$2:$B$1000,MATCH(B359,'Purchases'!$A$2:$A$1000,0)),""))</f>
        <v/>
      </c>
      <c r="I359" s="35" t="n"/>
      <c r="K359" s="38">
        <f>IF(A359="","",IF(J359&lt;&gt;"","Discarded",IF(COUNTIF('Sales'!$B$2:$B$1000,A359)-COUNTIFS('Sales'!$B$2:$B$1000,A359,'Sales'!$F$2:$F$1000,"Cancelled")-COUNTIFS('Sales'!$B$2:$B$1000,A359,'Sales'!$F$2:$F$1000,"Returned")&gt;0,"Sold",IF(N(I359)&gt;0,"Online","In stock"))))</f>
        <v/>
      </c>
      <c r="L359" s="37">
        <f>IF(K359&lt;&gt;"Sold","",IFERROR(MAXIFS('Sales'!$A$2:$A$1000,'Sales'!$B$2:$B$1000,A359,'Sales'!$F$2:$F$1000,"&lt;&gt;Cancelled",'Sales'!$F$2:$F$1000,"&lt;&gt;Returned"),""))</f>
        <v/>
      </c>
      <c r="M359" s="39">
        <f>IF(OR(A359="",H359=""),"",IF(K359="Sold",IF(L359="","",L359-H359),TODAY()-H359))</f>
        <v/>
      </c>
      <c r="N359" s="38">
        <f>IF(OR(A359="",M359=""),"",IF(AND(K359&lt;&gt;"Sold",K359&lt;&gt;"Discarded",M359&gt;=JoursDormant),"Yes",""))</f>
        <v/>
      </c>
      <c r="O359" s="38">
        <f>IF(B359="","",IFERROR(INDEX('Purchases'!$I$2:$I$1000,MATCH(B359,'Purchases'!$A$2:$A$1000,0)),""))</f>
        <v/>
      </c>
    </row>
    <row r="360">
      <c r="G360" s="36">
        <f>IF(B360="","",IFERROR(INDEX('Purchases'!$G$2:$G$1000,MATCH(B360,'Purchases'!$A$2:$A$1000,0)),""))</f>
        <v/>
      </c>
      <c r="H360" s="37">
        <f>IF(B360="","",IFERROR(INDEX('Purchases'!$B$2:$B$1000,MATCH(B360,'Purchases'!$A$2:$A$1000,0)),""))</f>
        <v/>
      </c>
      <c r="I360" s="35" t="n"/>
      <c r="K360" s="38">
        <f>IF(A360="","",IF(J360&lt;&gt;"","Discarded",IF(COUNTIF('Sales'!$B$2:$B$1000,A360)-COUNTIFS('Sales'!$B$2:$B$1000,A360,'Sales'!$F$2:$F$1000,"Cancelled")-COUNTIFS('Sales'!$B$2:$B$1000,A360,'Sales'!$F$2:$F$1000,"Returned")&gt;0,"Sold",IF(N(I360)&gt;0,"Online","In stock"))))</f>
        <v/>
      </c>
      <c r="L360" s="37">
        <f>IF(K360&lt;&gt;"Sold","",IFERROR(MAXIFS('Sales'!$A$2:$A$1000,'Sales'!$B$2:$B$1000,A360,'Sales'!$F$2:$F$1000,"&lt;&gt;Cancelled",'Sales'!$F$2:$F$1000,"&lt;&gt;Returned"),""))</f>
        <v/>
      </c>
      <c r="M360" s="39">
        <f>IF(OR(A360="",H360=""),"",IF(K360="Sold",IF(L360="","",L360-H360),TODAY()-H360))</f>
        <v/>
      </c>
      <c r="N360" s="38">
        <f>IF(OR(A360="",M360=""),"",IF(AND(K360&lt;&gt;"Sold",K360&lt;&gt;"Discarded",M360&gt;=JoursDormant),"Yes",""))</f>
        <v/>
      </c>
      <c r="O360" s="38">
        <f>IF(B360="","",IFERROR(INDEX('Purchases'!$I$2:$I$1000,MATCH(B360,'Purchases'!$A$2:$A$1000,0)),""))</f>
        <v/>
      </c>
    </row>
    <row r="361">
      <c r="G361" s="36">
        <f>IF(B361="","",IFERROR(INDEX('Purchases'!$G$2:$G$1000,MATCH(B361,'Purchases'!$A$2:$A$1000,0)),""))</f>
        <v/>
      </c>
      <c r="H361" s="37">
        <f>IF(B361="","",IFERROR(INDEX('Purchases'!$B$2:$B$1000,MATCH(B361,'Purchases'!$A$2:$A$1000,0)),""))</f>
        <v/>
      </c>
      <c r="I361" s="35" t="n"/>
      <c r="K361" s="38">
        <f>IF(A361="","",IF(J361&lt;&gt;"","Discarded",IF(COUNTIF('Sales'!$B$2:$B$1000,A361)-COUNTIFS('Sales'!$B$2:$B$1000,A361,'Sales'!$F$2:$F$1000,"Cancelled")-COUNTIFS('Sales'!$B$2:$B$1000,A361,'Sales'!$F$2:$F$1000,"Returned")&gt;0,"Sold",IF(N(I361)&gt;0,"Online","In stock"))))</f>
        <v/>
      </c>
      <c r="L361" s="37">
        <f>IF(K361&lt;&gt;"Sold","",IFERROR(MAXIFS('Sales'!$A$2:$A$1000,'Sales'!$B$2:$B$1000,A361,'Sales'!$F$2:$F$1000,"&lt;&gt;Cancelled",'Sales'!$F$2:$F$1000,"&lt;&gt;Returned"),""))</f>
        <v/>
      </c>
      <c r="M361" s="39">
        <f>IF(OR(A361="",H361=""),"",IF(K361="Sold",IF(L361="","",L361-H361),TODAY()-H361))</f>
        <v/>
      </c>
      <c r="N361" s="38">
        <f>IF(OR(A361="",M361=""),"",IF(AND(K361&lt;&gt;"Sold",K361&lt;&gt;"Discarded",M361&gt;=JoursDormant),"Yes",""))</f>
        <v/>
      </c>
      <c r="O361" s="38">
        <f>IF(B361="","",IFERROR(INDEX('Purchases'!$I$2:$I$1000,MATCH(B361,'Purchases'!$A$2:$A$1000,0)),""))</f>
        <v/>
      </c>
    </row>
    <row r="362">
      <c r="G362" s="36">
        <f>IF(B362="","",IFERROR(INDEX('Purchases'!$G$2:$G$1000,MATCH(B362,'Purchases'!$A$2:$A$1000,0)),""))</f>
        <v/>
      </c>
      <c r="H362" s="37">
        <f>IF(B362="","",IFERROR(INDEX('Purchases'!$B$2:$B$1000,MATCH(B362,'Purchases'!$A$2:$A$1000,0)),""))</f>
        <v/>
      </c>
      <c r="I362" s="35" t="n"/>
      <c r="K362" s="38">
        <f>IF(A362="","",IF(J362&lt;&gt;"","Discarded",IF(COUNTIF('Sales'!$B$2:$B$1000,A362)-COUNTIFS('Sales'!$B$2:$B$1000,A362,'Sales'!$F$2:$F$1000,"Cancelled")-COUNTIFS('Sales'!$B$2:$B$1000,A362,'Sales'!$F$2:$F$1000,"Returned")&gt;0,"Sold",IF(N(I362)&gt;0,"Online","In stock"))))</f>
        <v/>
      </c>
      <c r="L362" s="37">
        <f>IF(K362&lt;&gt;"Sold","",IFERROR(MAXIFS('Sales'!$A$2:$A$1000,'Sales'!$B$2:$B$1000,A362,'Sales'!$F$2:$F$1000,"&lt;&gt;Cancelled",'Sales'!$F$2:$F$1000,"&lt;&gt;Returned"),""))</f>
        <v/>
      </c>
      <c r="M362" s="39">
        <f>IF(OR(A362="",H362=""),"",IF(K362="Sold",IF(L362="","",L362-H362),TODAY()-H362))</f>
        <v/>
      </c>
      <c r="N362" s="38">
        <f>IF(OR(A362="",M362=""),"",IF(AND(K362&lt;&gt;"Sold",K362&lt;&gt;"Discarded",M362&gt;=JoursDormant),"Yes",""))</f>
        <v/>
      </c>
      <c r="O362" s="38">
        <f>IF(B362="","",IFERROR(INDEX('Purchases'!$I$2:$I$1000,MATCH(B362,'Purchases'!$A$2:$A$1000,0)),""))</f>
        <v/>
      </c>
    </row>
    <row r="363">
      <c r="G363" s="36">
        <f>IF(B363="","",IFERROR(INDEX('Purchases'!$G$2:$G$1000,MATCH(B363,'Purchases'!$A$2:$A$1000,0)),""))</f>
        <v/>
      </c>
      <c r="H363" s="37">
        <f>IF(B363="","",IFERROR(INDEX('Purchases'!$B$2:$B$1000,MATCH(B363,'Purchases'!$A$2:$A$1000,0)),""))</f>
        <v/>
      </c>
      <c r="I363" s="35" t="n"/>
      <c r="K363" s="38">
        <f>IF(A363="","",IF(J363&lt;&gt;"","Discarded",IF(COUNTIF('Sales'!$B$2:$B$1000,A363)-COUNTIFS('Sales'!$B$2:$B$1000,A363,'Sales'!$F$2:$F$1000,"Cancelled")-COUNTIFS('Sales'!$B$2:$B$1000,A363,'Sales'!$F$2:$F$1000,"Returned")&gt;0,"Sold",IF(N(I363)&gt;0,"Online","In stock"))))</f>
        <v/>
      </c>
      <c r="L363" s="37">
        <f>IF(K363&lt;&gt;"Sold","",IFERROR(MAXIFS('Sales'!$A$2:$A$1000,'Sales'!$B$2:$B$1000,A363,'Sales'!$F$2:$F$1000,"&lt;&gt;Cancelled",'Sales'!$F$2:$F$1000,"&lt;&gt;Returned"),""))</f>
        <v/>
      </c>
      <c r="M363" s="39">
        <f>IF(OR(A363="",H363=""),"",IF(K363="Sold",IF(L363="","",L363-H363),TODAY()-H363))</f>
        <v/>
      </c>
      <c r="N363" s="38">
        <f>IF(OR(A363="",M363=""),"",IF(AND(K363&lt;&gt;"Sold",K363&lt;&gt;"Discarded",M363&gt;=JoursDormant),"Yes",""))</f>
        <v/>
      </c>
      <c r="O363" s="38">
        <f>IF(B363="","",IFERROR(INDEX('Purchases'!$I$2:$I$1000,MATCH(B363,'Purchases'!$A$2:$A$1000,0)),""))</f>
        <v/>
      </c>
    </row>
    <row r="364">
      <c r="G364" s="36">
        <f>IF(B364="","",IFERROR(INDEX('Purchases'!$G$2:$G$1000,MATCH(B364,'Purchases'!$A$2:$A$1000,0)),""))</f>
        <v/>
      </c>
      <c r="H364" s="37">
        <f>IF(B364="","",IFERROR(INDEX('Purchases'!$B$2:$B$1000,MATCH(B364,'Purchases'!$A$2:$A$1000,0)),""))</f>
        <v/>
      </c>
      <c r="I364" s="35" t="n"/>
      <c r="K364" s="38">
        <f>IF(A364="","",IF(J364&lt;&gt;"","Discarded",IF(COUNTIF('Sales'!$B$2:$B$1000,A364)-COUNTIFS('Sales'!$B$2:$B$1000,A364,'Sales'!$F$2:$F$1000,"Cancelled")-COUNTIFS('Sales'!$B$2:$B$1000,A364,'Sales'!$F$2:$F$1000,"Returned")&gt;0,"Sold",IF(N(I364)&gt;0,"Online","In stock"))))</f>
        <v/>
      </c>
      <c r="L364" s="37">
        <f>IF(K364&lt;&gt;"Sold","",IFERROR(MAXIFS('Sales'!$A$2:$A$1000,'Sales'!$B$2:$B$1000,A364,'Sales'!$F$2:$F$1000,"&lt;&gt;Cancelled",'Sales'!$F$2:$F$1000,"&lt;&gt;Returned"),""))</f>
        <v/>
      </c>
      <c r="M364" s="39">
        <f>IF(OR(A364="",H364=""),"",IF(K364="Sold",IF(L364="","",L364-H364),TODAY()-H364))</f>
        <v/>
      </c>
      <c r="N364" s="38">
        <f>IF(OR(A364="",M364=""),"",IF(AND(K364&lt;&gt;"Sold",K364&lt;&gt;"Discarded",M364&gt;=JoursDormant),"Yes",""))</f>
        <v/>
      </c>
      <c r="O364" s="38">
        <f>IF(B364="","",IFERROR(INDEX('Purchases'!$I$2:$I$1000,MATCH(B364,'Purchases'!$A$2:$A$1000,0)),""))</f>
        <v/>
      </c>
    </row>
    <row r="365">
      <c r="G365" s="36">
        <f>IF(B365="","",IFERROR(INDEX('Purchases'!$G$2:$G$1000,MATCH(B365,'Purchases'!$A$2:$A$1000,0)),""))</f>
        <v/>
      </c>
      <c r="H365" s="37">
        <f>IF(B365="","",IFERROR(INDEX('Purchases'!$B$2:$B$1000,MATCH(B365,'Purchases'!$A$2:$A$1000,0)),""))</f>
        <v/>
      </c>
      <c r="I365" s="35" t="n"/>
      <c r="K365" s="38">
        <f>IF(A365="","",IF(J365&lt;&gt;"","Discarded",IF(COUNTIF('Sales'!$B$2:$B$1000,A365)-COUNTIFS('Sales'!$B$2:$B$1000,A365,'Sales'!$F$2:$F$1000,"Cancelled")-COUNTIFS('Sales'!$B$2:$B$1000,A365,'Sales'!$F$2:$F$1000,"Returned")&gt;0,"Sold",IF(N(I365)&gt;0,"Online","In stock"))))</f>
        <v/>
      </c>
      <c r="L365" s="37">
        <f>IF(K365&lt;&gt;"Sold","",IFERROR(MAXIFS('Sales'!$A$2:$A$1000,'Sales'!$B$2:$B$1000,A365,'Sales'!$F$2:$F$1000,"&lt;&gt;Cancelled",'Sales'!$F$2:$F$1000,"&lt;&gt;Returned"),""))</f>
        <v/>
      </c>
      <c r="M365" s="39">
        <f>IF(OR(A365="",H365=""),"",IF(K365="Sold",IF(L365="","",L365-H365),TODAY()-H365))</f>
        <v/>
      </c>
      <c r="N365" s="38">
        <f>IF(OR(A365="",M365=""),"",IF(AND(K365&lt;&gt;"Sold",K365&lt;&gt;"Discarded",M365&gt;=JoursDormant),"Yes",""))</f>
        <v/>
      </c>
      <c r="O365" s="38">
        <f>IF(B365="","",IFERROR(INDEX('Purchases'!$I$2:$I$1000,MATCH(B365,'Purchases'!$A$2:$A$1000,0)),""))</f>
        <v/>
      </c>
    </row>
    <row r="366">
      <c r="G366" s="36">
        <f>IF(B366="","",IFERROR(INDEX('Purchases'!$G$2:$G$1000,MATCH(B366,'Purchases'!$A$2:$A$1000,0)),""))</f>
        <v/>
      </c>
      <c r="H366" s="37">
        <f>IF(B366="","",IFERROR(INDEX('Purchases'!$B$2:$B$1000,MATCH(B366,'Purchases'!$A$2:$A$1000,0)),""))</f>
        <v/>
      </c>
      <c r="I366" s="35" t="n"/>
      <c r="K366" s="38">
        <f>IF(A366="","",IF(J366&lt;&gt;"","Discarded",IF(COUNTIF('Sales'!$B$2:$B$1000,A366)-COUNTIFS('Sales'!$B$2:$B$1000,A366,'Sales'!$F$2:$F$1000,"Cancelled")-COUNTIFS('Sales'!$B$2:$B$1000,A366,'Sales'!$F$2:$F$1000,"Returned")&gt;0,"Sold",IF(N(I366)&gt;0,"Online","In stock"))))</f>
        <v/>
      </c>
      <c r="L366" s="37">
        <f>IF(K366&lt;&gt;"Sold","",IFERROR(MAXIFS('Sales'!$A$2:$A$1000,'Sales'!$B$2:$B$1000,A366,'Sales'!$F$2:$F$1000,"&lt;&gt;Cancelled",'Sales'!$F$2:$F$1000,"&lt;&gt;Returned"),""))</f>
        <v/>
      </c>
      <c r="M366" s="39">
        <f>IF(OR(A366="",H366=""),"",IF(K366="Sold",IF(L366="","",L366-H366),TODAY()-H366))</f>
        <v/>
      </c>
      <c r="N366" s="38">
        <f>IF(OR(A366="",M366=""),"",IF(AND(K366&lt;&gt;"Sold",K366&lt;&gt;"Discarded",M366&gt;=JoursDormant),"Yes",""))</f>
        <v/>
      </c>
      <c r="O366" s="38">
        <f>IF(B366="","",IFERROR(INDEX('Purchases'!$I$2:$I$1000,MATCH(B366,'Purchases'!$A$2:$A$1000,0)),""))</f>
        <v/>
      </c>
    </row>
    <row r="367">
      <c r="G367" s="36">
        <f>IF(B367="","",IFERROR(INDEX('Purchases'!$G$2:$G$1000,MATCH(B367,'Purchases'!$A$2:$A$1000,0)),""))</f>
        <v/>
      </c>
      <c r="H367" s="37">
        <f>IF(B367="","",IFERROR(INDEX('Purchases'!$B$2:$B$1000,MATCH(B367,'Purchases'!$A$2:$A$1000,0)),""))</f>
        <v/>
      </c>
      <c r="I367" s="35" t="n"/>
      <c r="K367" s="38">
        <f>IF(A367="","",IF(J367&lt;&gt;"","Discarded",IF(COUNTIF('Sales'!$B$2:$B$1000,A367)-COUNTIFS('Sales'!$B$2:$B$1000,A367,'Sales'!$F$2:$F$1000,"Cancelled")-COUNTIFS('Sales'!$B$2:$B$1000,A367,'Sales'!$F$2:$F$1000,"Returned")&gt;0,"Sold",IF(N(I367)&gt;0,"Online","In stock"))))</f>
        <v/>
      </c>
      <c r="L367" s="37">
        <f>IF(K367&lt;&gt;"Sold","",IFERROR(MAXIFS('Sales'!$A$2:$A$1000,'Sales'!$B$2:$B$1000,A367,'Sales'!$F$2:$F$1000,"&lt;&gt;Cancelled",'Sales'!$F$2:$F$1000,"&lt;&gt;Returned"),""))</f>
        <v/>
      </c>
      <c r="M367" s="39">
        <f>IF(OR(A367="",H367=""),"",IF(K367="Sold",IF(L367="","",L367-H367),TODAY()-H367))</f>
        <v/>
      </c>
      <c r="N367" s="38">
        <f>IF(OR(A367="",M367=""),"",IF(AND(K367&lt;&gt;"Sold",K367&lt;&gt;"Discarded",M367&gt;=JoursDormant),"Yes",""))</f>
        <v/>
      </c>
      <c r="O367" s="38">
        <f>IF(B367="","",IFERROR(INDEX('Purchases'!$I$2:$I$1000,MATCH(B367,'Purchases'!$A$2:$A$1000,0)),""))</f>
        <v/>
      </c>
    </row>
    <row r="368">
      <c r="G368" s="36">
        <f>IF(B368="","",IFERROR(INDEX('Purchases'!$G$2:$G$1000,MATCH(B368,'Purchases'!$A$2:$A$1000,0)),""))</f>
        <v/>
      </c>
      <c r="H368" s="37">
        <f>IF(B368="","",IFERROR(INDEX('Purchases'!$B$2:$B$1000,MATCH(B368,'Purchases'!$A$2:$A$1000,0)),""))</f>
        <v/>
      </c>
      <c r="I368" s="35" t="n"/>
      <c r="K368" s="38">
        <f>IF(A368="","",IF(J368&lt;&gt;"","Discarded",IF(COUNTIF('Sales'!$B$2:$B$1000,A368)-COUNTIFS('Sales'!$B$2:$B$1000,A368,'Sales'!$F$2:$F$1000,"Cancelled")-COUNTIFS('Sales'!$B$2:$B$1000,A368,'Sales'!$F$2:$F$1000,"Returned")&gt;0,"Sold",IF(N(I368)&gt;0,"Online","In stock"))))</f>
        <v/>
      </c>
      <c r="L368" s="37">
        <f>IF(K368&lt;&gt;"Sold","",IFERROR(MAXIFS('Sales'!$A$2:$A$1000,'Sales'!$B$2:$B$1000,A368,'Sales'!$F$2:$F$1000,"&lt;&gt;Cancelled",'Sales'!$F$2:$F$1000,"&lt;&gt;Returned"),""))</f>
        <v/>
      </c>
      <c r="M368" s="39">
        <f>IF(OR(A368="",H368=""),"",IF(K368="Sold",IF(L368="","",L368-H368),TODAY()-H368))</f>
        <v/>
      </c>
      <c r="N368" s="38">
        <f>IF(OR(A368="",M368=""),"",IF(AND(K368&lt;&gt;"Sold",K368&lt;&gt;"Discarded",M368&gt;=JoursDormant),"Yes",""))</f>
        <v/>
      </c>
      <c r="O368" s="38">
        <f>IF(B368="","",IFERROR(INDEX('Purchases'!$I$2:$I$1000,MATCH(B368,'Purchases'!$A$2:$A$1000,0)),""))</f>
        <v/>
      </c>
    </row>
    <row r="369">
      <c r="G369" s="36">
        <f>IF(B369="","",IFERROR(INDEX('Purchases'!$G$2:$G$1000,MATCH(B369,'Purchases'!$A$2:$A$1000,0)),""))</f>
        <v/>
      </c>
      <c r="H369" s="37">
        <f>IF(B369="","",IFERROR(INDEX('Purchases'!$B$2:$B$1000,MATCH(B369,'Purchases'!$A$2:$A$1000,0)),""))</f>
        <v/>
      </c>
      <c r="I369" s="35" t="n"/>
      <c r="K369" s="38">
        <f>IF(A369="","",IF(J369&lt;&gt;"","Discarded",IF(COUNTIF('Sales'!$B$2:$B$1000,A369)-COUNTIFS('Sales'!$B$2:$B$1000,A369,'Sales'!$F$2:$F$1000,"Cancelled")-COUNTIFS('Sales'!$B$2:$B$1000,A369,'Sales'!$F$2:$F$1000,"Returned")&gt;0,"Sold",IF(N(I369)&gt;0,"Online","In stock"))))</f>
        <v/>
      </c>
      <c r="L369" s="37">
        <f>IF(K369&lt;&gt;"Sold","",IFERROR(MAXIFS('Sales'!$A$2:$A$1000,'Sales'!$B$2:$B$1000,A369,'Sales'!$F$2:$F$1000,"&lt;&gt;Cancelled",'Sales'!$F$2:$F$1000,"&lt;&gt;Returned"),""))</f>
        <v/>
      </c>
      <c r="M369" s="39">
        <f>IF(OR(A369="",H369=""),"",IF(K369="Sold",IF(L369="","",L369-H369),TODAY()-H369))</f>
        <v/>
      </c>
      <c r="N369" s="38">
        <f>IF(OR(A369="",M369=""),"",IF(AND(K369&lt;&gt;"Sold",K369&lt;&gt;"Discarded",M369&gt;=JoursDormant),"Yes",""))</f>
        <v/>
      </c>
      <c r="O369" s="38">
        <f>IF(B369="","",IFERROR(INDEX('Purchases'!$I$2:$I$1000,MATCH(B369,'Purchases'!$A$2:$A$1000,0)),""))</f>
        <v/>
      </c>
    </row>
    <row r="370">
      <c r="G370" s="36">
        <f>IF(B370="","",IFERROR(INDEX('Purchases'!$G$2:$G$1000,MATCH(B370,'Purchases'!$A$2:$A$1000,0)),""))</f>
        <v/>
      </c>
      <c r="H370" s="37">
        <f>IF(B370="","",IFERROR(INDEX('Purchases'!$B$2:$B$1000,MATCH(B370,'Purchases'!$A$2:$A$1000,0)),""))</f>
        <v/>
      </c>
      <c r="I370" s="35" t="n"/>
      <c r="K370" s="38">
        <f>IF(A370="","",IF(J370&lt;&gt;"","Discarded",IF(COUNTIF('Sales'!$B$2:$B$1000,A370)-COUNTIFS('Sales'!$B$2:$B$1000,A370,'Sales'!$F$2:$F$1000,"Cancelled")-COUNTIFS('Sales'!$B$2:$B$1000,A370,'Sales'!$F$2:$F$1000,"Returned")&gt;0,"Sold",IF(N(I370)&gt;0,"Online","In stock"))))</f>
        <v/>
      </c>
      <c r="L370" s="37">
        <f>IF(K370&lt;&gt;"Sold","",IFERROR(MAXIFS('Sales'!$A$2:$A$1000,'Sales'!$B$2:$B$1000,A370,'Sales'!$F$2:$F$1000,"&lt;&gt;Cancelled",'Sales'!$F$2:$F$1000,"&lt;&gt;Returned"),""))</f>
        <v/>
      </c>
      <c r="M370" s="39">
        <f>IF(OR(A370="",H370=""),"",IF(K370="Sold",IF(L370="","",L370-H370),TODAY()-H370))</f>
        <v/>
      </c>
      <c r="N370" s="38">
        <f>IF(OR(A370="",M370=""),"",IF(AND(K370&lt;&gt;"Sold",K370&lt;&gt;"Discarded",M370&gt;=JoursDormant),"Yes",""))</f>
        <v/>
      </c>
      <c r="O370" s="38">
        <f>IF(B370="","",IFERROR(INDEX('Purchases'!$I$2:$I$1000,MATCH(B370,'Purchases'!$A$2:$A$1000,0)),""))</f>
        <v/>
      </c>
    </row>
    <row r="371">
      <c r="G371" s="36">
        <f>IF(B371="","",IFERROR(INDEX('Purchases'!$G$2:$G$1000,MATCH(B371,'Purchases'!$A$2:$A$1000,0)),""))</f>
        <v/>
      </c>
      <c r="H371" s="37">
        <f>IF(B371="","",IFERROR(INDEX('Purchases'!$B$2:$B$1000,MATCH(B371,'Purchases'!$A$2:$A$1000,0)),""))</f>
        <v/>
      </c>
      <c r="I371" s="35" t="n"/>
      <c r="K371" s="38">
        <f>IF(A371="","",IF(J371&lt;&gt;"","Discarded",IF(COUNTIF('Sales'!$B$2:$B$1000,A371)-COUNTIFS('Sales'!$B$2:$B$1000,A371,'Sales'!$F$2:$F$1000,"Cancelled")-COUNTIFS('Sales'!$B$2:$B$1000,A371,'Sales'!$F$2:$F$1000,"Returned")&gt;0,"Sold",IF(N(I371)&gt;0,"Online","In stock"))))</f>
        <v/>
      </c>
      <c r="L371" s="37">
        <f>IF(K371&lt;&gt;"Sold","",IFERROR(MAXIFS('Sales'!$A$2:$A$1000,'Sales'!$B$2:$B$1000,A371,'Sales'!$F$2:$F$1000,"&lt;&gt;Cancelled",'Sales'!$F$2:$F$1000,"&lt;&gt;Returned"),""))</f>
        <v/>
      </c>
      <c r="M371" s="39">
        <f>IF(OR(A371="",H371=""),"",IF(K371="Sold",IF(L371="","",L371-H371),TODAY()-H371))</f>
        <v/>
      </c>
      <c r="N371" s="38">
        <f>IF(OR(A371="",M371=""),"",IF(AND(K371&lt;&gt;"Sold",K371&lt;&gt;"Discarded",M371&gt;=JoursDormant),"Yes",""))</f>
        <v/>
      </c>
      <c r="O371" s="38">
        <f>IF(B371="","",IFERROR(INDEX('Purchases'!$I$2:$I$1000,MATCH(B371,'Purchases'!$A$2:$A$1000,0)),""))</f>
        <v/>
      </c>
    </row>
    <row r="372">
      <c r="G372" s="36">
        <f>IF(B372="","",IFERROR(INDEX('Purchases'!$G$2:$G$1000,MATCH(B372,'Purchases'!$A$2:$A$1000,0)),""))</f>
        <v/>
      </c>
      <c r="H372" s="37">
        <f>IF(B372="","",IFERROR(INDEX('Purchases'!$B$2:$B$1000,MATCH(B372,'Purchases'!$A$2:$A$1000,0)),""))</f>
        <v/>
      </c>
      <c r="I372" s="35" t="n"/>
      <c r="K372" s="38">
        <f>IF(A372="","",IF(J372&lt;&gt;"","Discarded",IF(COUNTIF('Sales'!$B$2:$B$1000,A372)-COUNTIFS('Sales'!$B$2:$B$1000,A372,'Sales'!$F$2:$F$1000,"Cancelled")-COUNTIFS('Sales'!$B$2:$B$1000,A372,'Sales'!$F$2:$F$1000,"Returned")&gt;0,"Sold",IF(N(I372)&gt;0,"Online","In stock"))))</f>
        <v/>
      </c>
      <c r="L372" s="37">
        <f>IF(K372&lt;&gt;"Sold","",IFERROR(MAXIFS('Sales'!$A$2:$A$1000,'Sales'!$B$2:$B$1000,A372,'Sales'!$F$2:$F$1000,"&lt;&gt;Cancelled",'Sales'!$F$2:$F$1000,"&lt;&gt;Returned"),""))</f>
        <v/>
      </c>
      <c r="M372" s="39">
        <f>IF(OR(A372="",H372=""),"",IF(K372="Sold",IF(L372="","",L372-H372),TODAY()-H372))</f>
        <v/>
      </c>
      <c r="N372" s="38">
        <f>IF(OR(A372="",M372=""),"",IF(AND(K372&lt;&gt;"Sold",K372&lt;&gt;"Discarded",M372&gt;=JoursDormant),"Yes",""))</f>
        <v/>
      </c>
      <c r="O372" s="38">
        <f>IF(B372="","",IFERROR(INDEX('Purchases'!$I$2:$I$1000,MATCH(B372,'Purchases'!$A$2:$A$1000,0)),""))</f>
        <v/>
      </c>
    </row>
    <row r="373">
      <c r="G373" s="36">
        <f>IF(B373="","",IFERROR(INDEX('Purchases'!$G$2:$G$1000,MATCH(B373,'Purchases'!$A$2:$A$1000,0)),""))</f>
        <v/>
      </c>
      <c r="H373" s="37">
        <f>IF(B373="","",IFERROR(INDEX('Purchases'!$B$2:$B$1000,MATCH(B373,'Purchases'!$A$2:$A$1000,0)),""))</f>
        <v/>
      </c>
      <c r="I373" s="35" t="n"/>
      <c r="K373" s="38">
        <f>IF(A373="","",IF(J373&lt;&gt;"","Discarded",IF(COUNTIF('Sales'!$B$2:$B$1000,A373)-COUNTIFS('Sales'!$B$2:$B$1000,A373,'Sales'!$F$2:$F$1000,"Cancelled")-COUNTIFS('Sales'!$B$2:$B$1000,A373,'Sales'!$F$2:$F$1000,"Returned")&gt;0,"Sold",IF(N(I373)&gt;0,"Online","In stock"))))</f>
        <v/>
      </c>
      <c r="L373" s="37">
        <f>IF(K373&lt;&gt;"Sold","",IFERROR(MAXIFS('Sales'!$A$2:$A$1000,'Sales'!$B$2:$B$1000,A373,'Sales'!$F$2:$F$1000,"&lt;&gt;Cancelled",'Sales'!$F$2:$F$1000,"&lt;&gt;Returned"),""))</f>
        <v/>
      </c>
      <c r="M373" s="39">
        <f>IF(OR(A373="",H373=""),"",IF(K373="Sold",IF(L373="","",L373-H373),TODAY()-H373))</f>
        <v/>
      </c>
      <c r="N373" s="38">
        <f>IF(OR(A373="",M373=""),"",IF(AND(K373&lt;&gt;"Sold",K373&lt;&gt;"Discarded",M373&gt;=JoursDormant),"Yes",""))</f>
        <v/>
      </c>
      <c r="O373" s="38">
        <f>IF(B373="","",IFERROR(INDEX('Purchases'!$I$2:$I$1000,MATCH(B373,'Purchases'!$A$2:$A$1000,0)),""))</f>
        <v/>
      </c>
    </row>
    <row r="374">
      <c r="G374" s="36">
        <f>IF(B374="","",IFERROR(INDEX('Purchases'!$G$2:$G$1000,MATCH(B374,'Purchases'!$A$2:$A$1000,0)),""))</f>
        <v/>
      </c>
      <c r="H374" s="37">
        <f>IF(B374="","",IFERROR(INDEX('Purchases'!$B$2:$B$1000,MATCH(B374,'Purchases'!$A$2:$A$1000,0)),""))</f>
        <v/>
      </c>
      <c r="I374" s="35" t="n"/>
      <c r="K374" s="38">
        <f>IF(A374="","",IF(J374&lt;&gt;"","Discarded",IF(COUNTIF('Sales'!$B$2:$B$1000,A374)-COUNTIFS('Sales'!$B$2:$B$1000,A374,'Sales'!$F$2:$F$1000,"Cancelled")-COUNTIFS('Sales'!$B$2:$B$1000,A374,'Sales'!$F$2:$F$1000,"Returned")&gt;0,"Sold",IF(N(I374)&gt;0,"Online","In stock"))))</f>
        <v/>
      </c>
      <c r="L374" s="37">
        <f>IF(K374&lt;&gt;"Sold","",IFERROR(MAXIFS('Sales'!$A$2:$A$1000,'Sales'!$B$2:$B$1000,A374,'Sales'!$F$2:$F$1000,"&lt;&gt;Cancelled",'Sales'!$F$2:$F$1000,"&lt;&gt;Returned"),""))</f>
        <v/>
      </c>
      <c r="M374" s="39">
        <f>IF(OR(A374="",H374=""),"",IF(K374="Sold",IF(L374="","",L374-H374),TODAY()-H374))</f>
        <v/>
      </c>
      <c r="N374" s="38">
        <f>IF(OR(A374="",M374=""),"",IF(AND(K374&lt;&gt;"Sold",K374&lt;&gt;"Discarded",M374&gt;=JoursDormant),"Yes",""))</f>
        <v/>
      </c>
      <c r="O374" s="38">
        <f>IF(B374="","",IFERROR(INDEX('Purchases'!$I$2:$I$1000,MATCH(B374,'Purchases'!$A$2:$A$1000,0)),""))</f>
        <v/>
      </c>
    </row>
    <row r="375">
      <c r="G375" s="36">
        <f>IF(B375="","",IFERROR(INDEX('Purchases'!$G$2:$G$1000,MATCH(B375,'Purchases'!$A$2:$A$1000,0)),""))</f>
        <v/>
      </c>
      <c r="H375" s="37">
        <f>IF(B375="","",IFERROR(INDEX('Purchases'!$B$2:$B$1000,MATCH(B375,'Purchases'!$A$2:$A$1000,0)),""))</f>
        <v/>
      </c>
      <c r="I375" s="35" t="n"/>
      <c r="K375" s="38">
        <f>IF(A375="","",IF(J375&lt;&gt;"","Discarded",IF(COUNTIF('Sales'!$B$2:$B$1000,A375)-COUNTIFS('Sales'!$B$2:$B$1000,A375,'Sales'!$F$2:$F$1000,"Cancelled")-COUNTIFS('Sales'!$B$2:$B$1000,A375,'Sales'!$F$2:$F$1000,"Returned")&gt;0,"Sold",IF(N(I375)&gt;0,"Online","In stock"))))</f>
        <v/>
      </c>
      <c r="L375" s="37">
        <f>IF(K375&lt;&gt;"Sold","",IFERROR(MAXIFS('Sales'!$A$2:$A$1000,'Sales'!$B$2:$B$1000,A375,'Sales'!$F$2:$F$1000,"&lt;&gt;Cancelled",'Sales'!$F$2:$F$1000,"&lt;&gt;Returned"),""))</f>
        <v/>
      </c>
      <c r="M375" s="39">
        <f>IF(OR(A375="",H375=""),"",IF(K375="Sold",IF(L375="","",L375-H375),TODAY()-H375))</f>
        <v/>
      </c>
      <c r="N375" s="38">
        <f>IF(OR(A375="",M375=""),"",IF(AND(K375&lt;&gt;"Sold",K375&lt;&gt;"Discarded",M375&gt;=JoursDormant),"Yes",""))</f>
        <v/>
      </c>
      <c r="O375" s="38">
        <f>IF(B375="","",IFERROR(INDEX('Purchases'!$I$2:$I$1000,MATCH(B375,'Purchases'!$A$2:$A$1000,0)),""))</f>
        <v/>
      </c>
    </row>
    <row r="376">
      <c r="G376" s="36">
        <f>IF(B376="","",IFERROR(INDEX('Purchases'!$G$2:$G$1000,MATCH(B376,'Purchases'!$A$2:$A$1000,0)),""))</f>
        <v/>
      </c>
      <c r="H376" s="37">
        <f>IF(B376="","",IFERROR(INDEX('Purchases'!$B$2:$B$1000,MATCH(B376,'Purchases'!$A$2:$A$1000,0)),""))</f>
        <v/>
      </c>
      <c r="I376" s="35" t="n"/>
      <c r="K376" s="38">
        <f>IF(A376="","",IF(J376&lt;&gt;"","Discarded",IF(COUNTIF('Sales'!$B$2:$B$1000,A376)-COUNTIFS('Sales'!$B$2:$B$1000,A376,'Sales'!$F$2:$F$1000,"Cancelled")-COUNTIFS('Sales'!$B$2:$B$1000,A376,'Sales'!$F$2:$F$1000,"Returned")&gt;0,"Sold",IF(N(I376)&gt;0,"Online","In stock"))))</f>
        <v/>
      </c>
      <c r="L376" s="37">
        <f>IF(K376&lt;&gt;"Sold","",IFERROR(MAXIFS('Sales'!$A$2:$A$1000,'Sales'!$B$2:$B$1000,A376,'Sales'!$F$2:$F$1000,"&lt;&gt;Cancelled",'Sales'!$F$2:$F$1000,"&lt;&gt;Returned"),""))</f>
        <v/>
      </c>
      <c r="M376" s="39">
        <f>IF(OR(A376="",H376=""),"",IF(K376="Sold",IF(L376="","",L376-H376),TODAY()-H376))</f>
        <v/>
      </c>
      <c r="N376" s="38">
        <f>IF(OR(A376="",M376=""),"",IF(AND(K376&lt;&gt;"Sold",K376&lt;&gt;"Discarded",M376&gt;=JoursDormant),"Yes",""))</f>
        <v/>
      </c>
      <c r="O376" s="38">
        <f>IF(B376="","",IFERROR(INDEX('Purchases'!$I$2:$I$1000,MATCH(B376,'Purchases'!$A$2:$A$1000,0)),""))</f>
        <v/>
      </c>
    </row>
    <row r="377">
      <c r="G377" s="36">
        <f>IF(B377="","",IFERROR(INDEX('Purchases'!$G$2:$G$1000,MATCH(B377,'Purchases'!$A$2:$A$1000,0)),""))</f>
        <v/>
      </c>
      <c r="H377" s="37">
        <f>IF(B377="","",IFERROR(INDEX('Purchases'!$B$2:$B$1000,MATCH(B377,'Purchases'!$A$2:$A$1000,0)),""))</f>
        <v/>
      </c>
      <c r="I377" s="35" t="n"/>
      <c r="K377" s="38">
        <f>IF(A377="","",IF(J377&lt;&gt;"","Discarded",IF(COUNTIF('Sales'!$B$2:$B$1000,A377)-COUNTIFS('Sales'!$B$2:$B$1000,A377,'Sales'!$F$2:$F$1000,"Cancelled")-COUNTIFS('Sales'!$B$2:$B$1000,A377,'Sales'!$F$2:$F$1000,"Returned")&gt;0,"Sold",IF(N(I377)&gt;0,"Online","In stock"))))</f>
        <v/>
      </c>
      <c r="L377" s="37">
        <f>IF(K377&lt;&gt;"Sold","",IFERROR(MAXIFS('Sales'!$A$2:$A$1000,'Sales'!$B$2:$B$1000,A377,'Sales'!$F$2:$F$1000,"&lt;&gt;Cancelled",'Sales'!$F$2:$F$1000,"&lt;&gt;Returned"),""))</f>
        <v/>
      </c>
      <c r="M377" s="39">
        <f>IF(OR(A377="",H377=""),"",IF(K377="Sold",IF(L377="","",L377-H377),TODAY()-H377))</f>
        <v/>
      </c>
      <c r="N377" s="38">
        <f>IF(OR(A377="",M377=""),"",IF(AND(K377&lt;&gt;"Sold",K377&lt;&gt;"Discarded",M377&gt;=JoursDormant),"Yes",""))</f>
        <v/>
      </c>
      <c r="O377" s="38">
        <f>IF(B377="","",IFERROR(INDEX('Purchases'!$I$2:$I$1000,MATCH(B377,'Purchases'!$A$2:$A$1000,0)),""))</f>
        <v/>
      </c>
    </row>
    <row r="378">
      <c r="G378" s="36">
        <f>IF(B378="","",IFERROR(INDEX('Purchases'!$G$2:$G$1000,MATCH(B378,'Purchases'!$A$2:$A$1000,0)),""))</f>
        <v/>
      </c>
      <c r="H378" s="37">
        <f>IF(B378="","",IFERROR(INDEX('Purchases'!$B$2:$B$1000,MATCH(B378,'Purchases'!$A$2:$A$1000,0)),""))</f>
        <v/>
      </c>
      <c r="I378" s="35" t="n"/>
      <c r="K378" s="38">
        <f>IF(A378="","",IF(J378&lt;&gt;"","Discarded",IF(COUNTIF('Sales'!$B$2:$B$1000,A378)-COUNTIFS('Sales'!$B$2:$B$1000,A378,'Sales'!$F$2:$F$1000,"Cancelled")-COUNTIFS('Sales'!$B$2:$B$1000,A378,'Sales'!$F$2:$F$1000,"Returned")&gt;0,"Sold",IF(N(I378)&gt;0,"Online","In stock"))))</f>
        <v/>
      </c>
      <c r="L378" s="37">
        <f>IF(K378&lt;&gt;"Sold","",IFERROR(MAXIFS('Sales'!$A$2:$A$1000,'Sales'!$B$2:$B$1000,A378,'Sales'!$F$2:$F$1000,"&lt;&gt;Cancelled",'Sales'!$F$2:$F$1000,"&lt;&gt;Returned"),""))</f>
        <v/>
      </c>
      <c r="M378" s="39">
        <f>IF(OR(A378="",H378=""),"",IF(K378="Sold",IF(L378="","",L378-H378),TODAY()-H378))</f>
        <v/>
      </c>
      <c r="N378" s="38">
        <f>IF(OR(A378="",M378=""),"",IF(AND(K378&lt;&gt;"Sold",K378&lt;&gt;"Discarded",M378&gt;=JoursDormant),"Yes",""))</f>
        <v/>
      </c>
      <c r="O378" s="38">
        <f>IF(B378="","",IFERROR(INDEX('Purchases'!$I$2:$I$1000,MATCH(B378,'Purchases'!$A$2:$A$1000,0)),""))</f>
        <v/>
      </c>
    </row>
    <row r="379">
      <c r="G379" s="36">
        <f>IF(B379="","",IFERROR(INDEX('Purchases'!$G$2:$G$1000,MATCH(B379,'Purchases'!$A$2:$A$1000,0)),""))</f>
        <v/>
      </c>
      <c r="H379" s="37">
        <f>IF(B379="","",IFERROR(INDEX('Purchases'!$B$2:$B$1000,MATCH(B379,'Purchases'!$A$2:$A$1000,0)),""))</f>
        <v/>
      </c>
      <c r="I379" s="35" t="n"/>
      <c r="K379" s="38">
        <f>IF(A379="","",IF(J379&lt;&gt;"","Discarded",IF(COUNTIF('Sales'!$B$2:$B$1000,A379)-COUNTIFS('Sales'!$B$2:$B$1000,A379,'Sales'!$F$2:$F$1000,"Cancelled")-COUNTIFS('Sales'!$B$2:$B$1000,A379,'Sales'!$F$2:$F$1000,"Returned")&gt;0,"Sold",IF(N(I379)&gt;0,"Online","In stock"))))</f>
        <v/>
      </c>
      <c r="L379" s="37">
        <f>IF(K379&lt;&gt;"Sold","",IFERROR(MAXIFS('Sales'!$A$2:$A$1000,'Sales'!$B$2:$B$1000,A379,'Sales'!$F$2:$F$1000,"&lt;&gt;Cancelled",'Sales'!$F$2:$F$1000,"&lt;&gt;Returned"),""))</f>
        <v/>
      </c>
      <c r="M379" s="39">
        <f>IF(OR(A379="",H379=""),"",IF(K379="Sold",IF(L379="","",L379-H379),TODAY()-H379))</f>
        <v/>
      </c>
      <c r="N379" s="38">
        <f>IF(OR(A379="",M379=""),"",IF(AND(K379&lt;&gt;"Sold",K379&lt;&gt;"Discarded",M379&gt;=JoursDormant),"Yes",""))</f>
        <v/>
      </c>
      <c r="O379" s="38">
        <f>IF(B379="","",IFERROR(INDEX('Purchases'!$I$2:$I$1000,MATCH(B379,'Purchases'!$A$2:$A$1000,0)),""))</f>
        <v/>
      </c>
    </row>
    <row r="380">
      <c r="G380" s="36">
        <f>IF(B380="","",IFERROR(INDEX('Purchases'!$G$2:$G$1000,MATCH(B380,'Purchases'!$A$2:$A$1000,0)),""))</f>
        <v/>
      </c>
      <c r="H380" s="37">
        <f>IF(B380="","",IFERROR(INDEX('Purchases'!$B$2:$B$1000,MATCH(B380,'Purchases'!$A$2:$A$1000,0)),""))</f>
        <v/>
      </c>
      <c r="I380" s="35" t="n"/>
      <c r="K380" s="38">
        <f>IF(A380="","",IF(J380&lt;&gt;"","Discarded",IF(COUNTIF('Sales'!$B$2:$B$1000,A380)-COUNTIFS('Sales'!$B$2:$B$1000,A380,'Sales'!$F$2:$F$1000,"Cancelled")-COUNTIFS('Sales'!$B$2:$B$1000,A380,'Sales'!$F$2:$F$1000,"Returned")&gt;0,"Sold",IF(N(I380)&gt;0,"Online","In stock"))))</f>
        <v/>
      </c>
      <c r="L380" s="37">
        <f>IF(K380&lt;&gt;"Sold","",IFERROR(MAXIFS('Sales'!$A$2:$A$1000,'Sales'!$B$2:$B$1000,A380,'Sales'!$F$2:$F$1000,"&lt;&gt;Cancelled",'Sales'!$F$2:$F$1000,"&lt;&gt;Returned"),""))</f>
        <v/>
      </c>
      <c r="M380" s="39">
        <f>IF(OR(A380="",H380=""),"",IF(K380="Sold",IF(L380="","",L380-H380),TODAY()-H380))</f>
        <v/>
      </c>
      <c r="N380" s="38">
        <f>IF(OR(A380="",M380=""),"",IF(AND(K380&lt;&gt;"Sold",K380&lt;&gt;"Discarded",M380&gt;=JoursDormant),"Yes",""))</f>
        <v/>
      </c>
      <c r="O380" s="38">
        <f>IF(B380="","",IFERROR(INDEX('Purchases'!$I$2:$I$1000,MATCH(B380,'Purchases'!$A$2:$A$1000,0)),""))</f>
        <v/>
      </c>
    </row>
    <row r="381">
      <c r="G381" s="36">
        <f>IF(B381="","",IFERROR(INDEX('Purchases'!$G$2:$G$1000,MATCH(B381,'Purchases'!$A$2:$A$1000,0)),""))</f>
        <v/>
      </c>
      <c r="H381" s="37">
        <f>IF(B381="","",IFERROR(INDEX('Purchases'!$B$2:$B$1000,MATCH(B381,'Purchases'!$A$2:$A$1000,0)),""))</f>
        <v/>
      </c>
      <c r="I381" s="35" t="n"/>
      <c r="K381" s="38">
        <f>IF(A381="","",IF(J381&lt;&gt;"","Discarded",IF(COUNTIF('Sales'!$B$2:$B$1000,A381)-COUNTIFS('Sales'!$B$2:$B$1000,A381,'Sales'!$F$2:$F$1000,"Cancelled")-COUNTIFS('Sales'!$B$2:$B$1000,A381,'Sales'!$F$2:$F$1000,"Returned")&gt;0,"Sold",IF(N(I381)&gt;0,"Online","In stock"))))</f>
        <v/>
      </c>
      <c r="L381" s="37">
        <f>IF(K381&lt;&gt;"Sold","",IFERROR(MAXIFS('Sales'!$A$2:$A$1000,'Sales'!$B$2:$B$1000,A381,'Sales'!$F$2:$F$1000,"&lt;&gt;Cancelled",'Sales'!$F$2:$F$1000,"&lt;&gt;Returned"),""))</f>
        <v/>
      </c>
      <c r="M381" s="39">
        <f>IF(OR(A381="",H381=""),"",IF(K381="Sold",IF(L381="","",L381-H381),TODAY()-H381))</f>
        <v/>
      </c>
      <c r="N381" s="38">
        <f>IF(OR(A381="",M381=""),"",IF(AND(K381&lt;&gt;"Sold",K381&lt;&gt;"Discarded",M381&gt;=JoursDormant),"Yes",""))</f>
        <v/>
      </c>
      <c r="O381" s="38">
        <f>IF(B381="","",IFERROR(INDEX('Purchases'!$I$2:$I$1000,MATCH(B381,'Purchases'!$A$2:$A$1000,0)),""))</f>
        <v/>
      </c>
    </row>
    <row r="382">
      <c r="G382" s="36">
        <f>IF(B382="","",IFERROR(INDEX('Purchases'!$G$2:$G$1000,MATCH(B382,'Purchases'!$A$2:$A$1000,0)),""))</f>
        <v/>
      </c>
      <c r="H382" s="37">
        <f>IF(B382="","",IFERROR(INDEX('Purchases'!$B$2:$B$1000,MATCH(B382,'Purchases'!$A$2:$A$1000,0)),""))</f>
        <v/>
      </c>
      <c r="I382" s="35" t="n"/>
      <c r="K382" s="38">
        <f>IF(A382="","",IF(J382&lt;&gt;"","Discarded",IF(COUNTIF('Sales'!$B$2:$B$1000,A382)-COUNTIFS('Sales'!$B$2:$B$1000,A382,'Sales'!$F$2:$F$1000,"Cancelled")-COUNTIFS('Sales'!$B$2:$B$1000,A382,'Sales'!$F$2:$F$1000,"Returned")&gt;0,"Sold",IF(N(I382)&gt;0,"Online","In stock"))))</f>
        <v/>
      </c>
      <c r="L382" s="37">
        <f>IF(K382&lt;&gt;"Sold","",IFERROR(MAXIFS('Sales'!$A$2:$A$1000,'Sales'!$B$2:$B$1000,A382,'Sales'!$F$2:$F$1000,"&lt;&gt;Cancelled",'Sales'!$F$2:$F$1000,"&lt;&gt;Returned"),""))</f>
        <v/>
      </c>
      <c r="M382" s="39">
        <f>IF(OR(A382="",H382=""),"",IF(K382="Sold",IF(L382="","",L382-H382),TODAY()-H382))</f>
        <v/>
      </c>
      <c r="N382" s="38">
        <f>IF(OR(A382="",M382=""),"",IF(AND(K382&lt;&gt;"Sold",K382&lt;&gt;"Discarded",M382&gt;=JoursDormant),"Yes",""))</f>
        <v/>
      </c>
      <c r="O382" s="38">
        <f>IF(B382="","",IFERROR(INDEX('Purchases'!$I$2:$I$1000,MATCH(B382,'Purchases'!$A$2:$A$1000,0)),""))</f>
        <v/>
      </c>
    </row>
    <row r="383">
      <c r="G383" s="36">
        <f>IF(B383="","",IFERROR(INDEX('Purchases'!$G$2:$G$1000,MATCH(B383,'Purchases'!$A$2:$A$1000,0)),""))</f>
        <v/>
      </c>
      <c r="H383" s="37">
        <f>IF(B383="","",IFERROR(INDEX('Purchases'!$B$2:$B$1000,MATCH(B383,'Purchases'!$A$2:$A$1000,0)),""))</f>
        <v/>
      </c>
      <c r="I383" s="35" t="n"/>
      <c r="K383" s="38">
        <f>IF(A383="","",IF(J383&lt;&gt;"","Discarded",IF(COUNTIF('Sales'!$B$2:$B$1000,A383)-COUNTIFS('Sales'!$B$2:$B$1000,A383,'Sales'!$F$2:$F$1000,"Cancelled")-COUNTIFS('Sales'!$B$2:$B$1000,A383,'Sales'!$F$2:$F$1000,"Returned")&gt;0,"Sold",IF(N(I383)&gt;0,"Online","In stock"))))</f>
        <v/>
      </c>
      <c r="L383" s="37">
        <f>IF(K383&lt;&gt;"Sold","",IFERROR(MAXIFS('Sales'!$A$2:$A$1000,'Sales'!$B$2:$B$1000,A383,'Sales'!$F$2:$F$1000,"&lt;&gt;Cancelled",'Sales'!$F$2:$F$1000,"&lt;&gt;Returned"),""))</f>
        <v/>
      </c>
      <c r="M383" s="39">
        <f>IF(OR(A383="",H383=""),"",IF(K383="Sold",IF(L383="","",L383-H383),TODAY()-H383))</f>
        <v/>
      </c>
      <c r="N383" s="38">
        <f>IF(OR(A383="",M383=""),"",IF(AND(K383&lt;&gt;"Sold",K383&lt;&gt;"Discarded",M383&gt;=JoursDormant),"Yes",""))</f>
        <v/>
      </c>
      <c r="O383" s="38">
        <f>IF(B383="","",IFERROR(INDEX('Purchases'!$I$2:$I$1000,MATCH(B383,'Purchases'!$A$2:$A$1000,0)),""))</f>
        <v/>
      </c>
    </row>
    <row r="384">
      <c r="G384" s="36">
        <f>IF(B384="","",IFERROR(INDEX('Purchases'!$G$2:$G$1000,MATCH(B384,'Purchases'!$A$2:$A$1000,0)),""))</f>
        <v/>
      </c>
      <c r="H384" s="37">
        <f>IF(B384="","",IFERROR(INDEX('Purchases'!$B$2:$B$1000,MATCH(B384,'Purchases'!$A$2:$A$1000,0)),""))</f>
        <v/>
      </c>
      <c r="I384" s="35" t="n"/>
      <c r="K384" s="38">
        <f>IF(A384="","",IF(J384&lt;&gt;"","Discarded",IF(COUNTIF('Sales'!$B$2:$B$1000,A384)-COUNTIFS('Sales'!$B$2:$B$1000,A384,'Sales'!$F$2:$F$1000,"Cancelled")-COUNTIFS('Sales'!$B$2:$B$1000,A384,'Sales'!$F$2:$F$1000,"Returned")&gt;0,"Sold",IF(N(I384)&gt;0,"Online","In stock"))))</f>
        <v/>
      </c>
      <c r="L384" s="37">
        <f>IF(K384&lt;&gt;"Sold","",IFERROR(MAXIFS('Sales'!$A$2:$A$1000,'Sales'!$B$2:$B$1000,A384,'Sales'!$F$2:$F$1000,"&lt;&gt;Cancelled",'Sales'!$F$2:$F$1000,"&lt;&gt;Returned"),""))</f>
        <v/>
      </c>
      <c r="M384" s="39">
        <f>IF(OR(A384="",H384=""),"",IF(K384="Sold",IF(L384="","",L384-H384),TODAY()-H384))</f>
        <v/>
      </c>
      <c r="N384" s="38">
        <f>IF(OR(A384="",M384=""),"",IF(AND(K384&lt;&gt;"Sold",K384&lt;&gt;"Discarded",M384&gt;=JoursDormant),"Yes",""))</f>
        <v/>
      </c>
      <c r="O384" s="38">
        <f>IF(B384="","",IFERROR(INDEX('Purchases'!$I$2:$I$1000,MATCH(B384,'Purchases'!$A$2:$A$1000,0)),""))</f>
        <v/>
      </c>
    </row>
    <row r="385">
      <c r="G385" s="36">
        <f>IF(B385="","",IFERROR(INDEX('Purchases'!$G$2:$G$1000,MATCH(B385,'Purchases'!$A$2:$A$1000,0)),""))</f>
        <v/>
      </c>
      <c r="H385" s="37">
        <f>IF(B385="","",IFERROR(INDEX('Purchases'!$B$2:$B$1000,MATCH(B385,'Purchases'!$A$2:$A$1000,0)),""))</f>
        <v/>
      </c>
      <c r="I385" s="35" t="n"/>
      <c r="K385" s="38">
        <f>IF(A385="","",IF(J385&lt;&gt;"","Discarded",IF(COUNTIF('Sales'!$B$2:$B$1000,A385)-COUNTIFS('Sales'!$B$2:$B$1000,A385,'Sales'!$F$2:$F$1000,"Cancelled")-COUNTIFS('Sales'!$B$2:$B$1000,A385,'Sales'!$F$2:$F$1000,"Returned")&gt;0,"Sold",IF(N(I385)&gt;0,"Online","In stock"))))</f>
        <v/>
      </c>
      <c r="L385" s="37">
        <f>IF(K385&lt;&gt;"Sold","",IFERROR(MAXIFS('Sales'!$A$2:$A$1000,'Sales'!$B$2:$B$1000,A385,'Sales'!$F$2:$F$1000,"&lt;&gt;Cancelled",'Sales'!$F$2:$F$1000,"&lt;&gt;Returned"),""))</f>
        <v/>
      </c>
      <c r="M385" s="39">
        <f>IF(OR(A385="",H385=""),"",IF(K385="Sold",IF(L385="","",L385-H385),TODAY()-H385))</f>
        <v/>
      </c>
      <c r="N385" s="38">
        <f>IF(OR(A385="",M385=""),"",IF(AND(K385&lt;&gt;"Sold",K385&lt;&gt;"Discarded",M385&gt;=JoursDormant),"Yes",""))</f>
        <v/>
      </c>
      <c r="O385" s="38">
        <f>IF(B385="","",IFERROR(INDEX('Purchases'!$I$2:$I$1000,MATCH(B385,'Purchases'!$A$2:$A$1000,0)),""))</f>
        <v/>
      </c>
    </row>
    <row r="386">
      <c r="G386" s="36">
        <f>IF(B386="","",IFERROR(INDEX('Purchases'!$G$2:$G$1000,MATCH(B386,'Purchases'!$A$2:$A$1000,0)),""))</f>
        <v/>
      </c>
      <c r="H386" s="37">
        <f>IF(B386="","",IFERROR(INDEX('Purchases'!$B$2:$B$1000,MATCH(B386,'Purchases'!$A$2:$A$1000,0)),""))</f>
        <v/>
      </c>
      <c r="I386" s="35" t="n"/>
      <c r="K386" s="38">
        <f>IF(A386="","",IF(J386&lt;&gt;"","Discarded",IF(COUNTIF('Sales'!$B$2:$B$1000,A386)-COUNTIFS('Sales'!$B$2:$B$1000,A386,'Sales'!$F$2:$F$1000,"Cancelled")-COUNTIFS('Sales'!$B$2:$B$1000,A386,'Sales'!$F$2:$F$1000,"Returned")&gt;0,"Sold",IF(N(I386)&gt;0,"Online","In stock"))))</f>
        <v/>
      </c>
      <c r="L386" s="37">
        <f>IF(K386&lt;&gt;"Sold","",IFERROR(MAXIFS('Sales'!$A$2:$A$1000,'Sales'!$B$2:$B$1000,A386,'Sales'!$F$2:$F$1000,"&lt;&gt;Cancelled",'Sales'!$F$2:$F$1000,"&lt;&gt;Returned"),""))</f>
        <v/>
      </c>
      <c r="M386" s="39">
        <f>IF(OR(A386="",H386=""),"",IF(K386="Sold",IF(L386="","",L386-H386),TODAY()-H386))</f>
        <v/>
      </c>
      <c r="N386" s="38">
        <f>IF(OR(A386="",M386=""),"",IF(AND(K386&lt;&gt;"Sold",K386&lt;&gt;"Discarded",M386&gt;=JoursDormant),"Yes",""))</f>
        <v/>
      </c>
      <c r="O386" s="38">
        <f>IF(B386="","",IFERROR(INDEX('Purchases'!$I$2:$I$1000,MATCH(B386,'Purchases'!$A$2:$A$1000,0)),""))</f>
        <v/>
      </c>
    </row>
    <row r="387">
      <c r="G387" s="36">
        <f>IF(B387="","",IFERROR(INDEX('Purchases'!$G$2:$G$1000,MATCH(B387,'Purchases'!$A$2:$A$1000,0)),""))</f>
        <v/>
      </c>
      <c r="H387" s="37">
        <f>IF(B387="","",IFERROR(INDEX('Purchases'!$B$2:$B$1000,MATCH(B387,'Purchases'!$A$2:$A$1000,0)),""))</f>
        <v/>
      </c>
      <c r="I387" s="35" t="n"/>
      <c r="K387" s="38">
        <f>IF(A387="","",IF(J387&lt;&gt;"","Discarded",IF(COUNTIF('Sales'!$B$2:$B$1000,A387)-COUNTIFS('Sales'!$B$2:$B$1000,A387,'Sales'!$F$2:$F$1000,"Cancelled")-COUNTIFS('Sales'!$B$2:$B$1000,A387,'Sales'!$F$2:$F$1000,"Returned")&gt;0,"Sold",IF(N(I387)&gt;0,"Online","In stock"))))</f>
        <v/>
      </c>
      <c r="L387" s="37">
        <f>IF(K387&lt;&gt;"Sold","",IFERROR(MAXIFS('Sales'!$A$2:$A$1000,'Sales'!$B$2:$B$1000,A387,'Sales'!$F$2:$F$1000,"&lt;&gt;Cancelled",'Sales'!$F$2:$F$1000,"&lt;&gt;Returned"),""))</f>
        <v/>
      </c>
      <c r="M387" s="39">
        <f>IF(OR(A387="",H387=""),"",IF(K387="Sold",IF(L387="","",L387-H387),TODAY()-H387))</f>
        <v/>
      </c>
      <c r="N387" s="38">
        <f>IF(OR(A387="",M387=""),"",IF(AND(K387&lt;&gt;"Sold",K387&lt;&gt;"Discarded",M387&gt;=JoursDormant),"Yes",""))</f>
        <v/>
      </c>
      <c r="O387" s="38">
        <f>IF(B387="","",IFERROR(INDEX('Purchases'!$I$2:$I$1000,MATCH(B387,'Purchases'!$A$2:$A$1000,0)),""))</f>
        <v/>
      </c>
    </row>
    <row r="388">
      <c r="G388" s="36">
        <f>IF(B388="","",IFERROR(INDEX('Purchases'!$G$2:$G$1000,MATCH(B388,'Purchases'!$A$2:$A$1000,0)),""))</f>
        <v/>
      </c>
      <c r="H388" s="37">
        <f>IF(B388="","",IFERROR(INDEX('Purchases'!$B$2:$B$1000,MATCH(B388,'Purchases'!$A$2:$A$1000,0)),""))</f>
        <v/>
      </c>
      <c r="I388" s="35" t="n"/>
      <c r="K388" s="38">
        <f>IF(A388="","",IF(J388&lt;&gt;"","Discarded",IF(COUNTIF('Sales'!$B$2:$B$1000,A388)-COUNTIFS('Sales'!$B$2:$B$1000,A388,'Sales'!$F$2:$F$1000,"Cancelled")-COUNTIFS('Sales'!$B$2:$B$1000,A388,'Sales'!$F$2:$F$1000,"Returned")&gt;0,"Sold",IF(N(I388)&gt;0,"Online","In stock"))))</f>
        <v/>
      </c>
      <c r="L388" s="37">
        <f>IF(K388&lt;&gt;"Sold","",IFERROR(MAXIFS('Sales'!$A$2:$A$1000,'Sales'!$B$2:$B$1000,A388,'Sales'!$F$2:$F$1000,"&lt;&gt;Cancelled",'Sales'!$F$2:$F$1000,"&lt;&gt;Returned"),""))</f>
        <v/>
      </c>
      <c r="M388" s="39">
        <f>IF(OR(A388="",H388=""),"",IF(K388="Sold",IF(L388="","",L388-H388),TODAY()-H388))</f>
        <v/>
      </c>
      <c r="N388" s="38">
        <f>IF(OR(A388="",M388=""),"",IF(AND(K388&lt;&gt;"Sold",K388&lt;&gt;"Discarded",M388&gt;=JoursDormant),"Yes",""))</f>
        <v/>
      </c>
      <c r="O388" s="38">
        <f>IF(B388="","",IFERROR(INDEX('Purchases'!$I$2:$I$1000,MATCH(B388,'Purchases'!$A$2:$A$1000,0)),""))</f>
        <v/>
      </c>
    </row>
    <row r="389">
      <c r="G389" s="36">
        <f>IF(B389="","",IFERROR(INDEX('Purchases'!$G$2:$G$1000,MATCH(B389,'Purchases'!$A$2:$A$1000,0)),""))</f>
        <v/>
      </c>
      <c r="H389" s="37">
        <f>IF(B389="","",IFERROR(INDEX('Purchases'!$B$2:$B$1000,MATCH(B389,'Purchases'!$A$2:$A$1000,0)),""))</f>
        <v/>
      </c>
      <c r="I389" s="35" t="n"/>
      <c r="K389" s="38">
        <f>IF(A389="","",IF(J389&lt;&gt;"","Discarded",IF(COUNTIF('Sales'!$B$2:$B$1000,A389)-COUNTIFS('Sales'!$B$2:$B$1000,A389,'Sales'!$F$2:$F$1000,"Cancelled")-COUNTIFS('Sales'!$B$2:$B$1000,A389,'Sales'!$F$2:$F$1000,"Returned")&gt;0,"Sold",IF(N(I389)&gt;0,"Online","In stock"))))</f>
        <v/>
      </c>
      <c r="L389" s="37">
        <f>IF(K389&lt;&gt;"Sold","",IFERROR(MAXIFS('Sales'!$A$2:$A$1000,'Sales'!$B$2:$B$1000,A389,'Sales'!$F$2:$F$1000,"&lt;&gt;Cancelled",'Sales'!$F$2:$F$1000,"&lt;&gt;Returned"),""))</f>
        <v/>
      </c>
      <c r="M389" s="39">
        <f>IF(OR(A389="",H389=""),"",IF(K389="Sold",IF(L389="","",L389-H389),TODAY()-H389))</f>
        <v/>
      </c>
      <c r="N389" s="38">
        <f>IF(OR(A389="",M389=""),"",IF(AND(K389&lt;&gt;"Sold",K389&lt;&gt;"Discarded",M389&gt;=JoursDormant),"Yes",""))</f>
        <v/>
      </c>
      <c r="O389" s="38">
        <f>IF(B389="","",IFERROR(INDEX('Purchases'!$I$2:$I$1000,MATCH(B389,'Purchases'!$A$2:$A$1000,0)),""))</f>
        <v/>
      </c>
    </row>
    <row r="390">
      <c r="G390" s="36">
        <f>IF(B390="","",IFERROR(INDEX('Purchases'!$G$2:$G$1000,MATCH(B390,'Purchases'!$A$2:$A$1000,0)),""))</f>
        <v/>
      </c>
      <c r="H390" s="37">
        <f>IF(B390="","",IFERROR(INDEX('Purchases'!$B$2:$B$1000,MATCH(B390,'Purchases'!$A$2:$A$1000,0)),""))</f>
        <v/>
      </c>
      <c r="I390" s="35" t="n"/>
      <c r="K390" s="38">
        <f>IF(A390="","",IF(J390&lt;&gt;"","Discarded",IF(COUNTIF('Sales'!$B$2:$B$1000,A390)-COUNTIFS('Sales'!$B$2:$B$1000,A390,'Sales'!$F$2:$F$1000,"Cancelled")-COUNTIFS('Sales'!$B$2:$B$1000,A390,'Sales'!$F$2:$F$1000,"Returned")&gt;0,"Sold",IF(N(I390)&gt;0,"Online","In stock"))))</f>
        <v/>
      </c>
      <c r="L390" s="37">
        <f>IF(K390&lt;&gt;"Sold","",IFERROR(MAXIFS('Sales'!$A$2:$A$1000,'Sales'!$B$2:$B$1000,A390,'Sales'!$F$2:$F$1000,"&lt;&gt;Cancelled",'Sales'!$F$2:$F$1000,"&lt;&gt;Returned"),""))</f>
        <v/>
      </c>
      <c r="M390" s="39">
        <f>IF(OR(A390="",H390=""),"",IF(K390="Sold",IF(L390="","",L390-H390),TODAY()-H390))</f>
        <v/>
      </c>
      <c r="N390" s="38">
        <f>IF(OR(A390="",M390=""),"",IF(AND(K390&lt;&gt;"Sold",K390&lt;&gt;"Discarded",M390&gt;=JoursDormant),"Yes",""))</f>
        <v/>
      </c>
      <c r="O390" s="38">
        <f>IF(B390="","",IFERROR(INDEX('Purchases'!$I$2:$I$1000,MATCH(B390,'Purchases'!$A$2:$A$1000,0)),""))</f>
        <v/>
      </c>
    </row>
    <row r="391">
      <c r="G391" s="36">
        <f>IF(B391="","",IFERROR(INDEX('Purchases'!$G$2:$G$1000,MATCH(B391,'Purchases'!$A$2:$A$1000,0)),""))</f>
        <v/>
      </c>
      <c r="H391" s="37">
        <f>IF(B391="","",IFERROR(INDEX('Purchases'!$B$2:$B$1000,MATCH(B391,'Purchases'!$A$2:$A$1000,0)),""))</f>
        <v/>
      </c>
      <c r="I391" s="35" t="n"/>
      <c r="K391" s="38">
        <f>IF(A391="","",IF(J391&lt;&gt;"","Discarded",IF(COUNTIF('Sales'!$B$2:$B$1000,A391)-COUNTIFS('Sales'!$B$2:$B$1000,A391,'Sales'!$F$2:$F$1000,"Cancelled")-COUNTIFS('Sales'!$B$2:$B$1000,A391,'Sales'!$F$2:$F$1000,"Returned")&gt;0,"Sold",IF(N(I391)&gt;0,"Online","In stock"))))</f>
        <v/>
      </c>
      <c r="L391" s="37">
        <f>IF(K391&lt;&gt;"Sold","",IFERROR(MAXIFS('Sales'!$A$2:$A$1000,'Sales'!$B$2:$B$1000,A391,'Sales'!$F$2:$F$1000,"&lt;&gt;Cancelled",'Sales'!$F$2:$F$1000,"&lt;&gt;Returned"),""))</f>
        <v/>
      </c>
      <c r="M391" s="39">
        <f>IF(OR(A391="",H391=""),"",IF(K391="Sold",IF(L391="","",L391-H391),TODAY()-H391))</f>
        <v/>
      </c>
      <c r="N391" s="38">
        <f>IF(OR(A391="",M391=""),"",IF(AND(K391&lt;&gt;"Sold",K391&lt;&gt;"Discarded",M391&gt;=JoursDormant),"Yes",""))</f>
        <v/>
      </c>
      <c r="O391" s="38">
        <f>IF(B391="","",IFERROR(INDEX('Purchases'!$I$2:$I$1000,MATCH(B391,'Purchases'!$A$2:$A$1000,0)),""))</f>
        <v/>
      </c>
    </row>
    <row r="392">
      <c r="G392" s="36">
        <f>IF(B392="","",IFERROR(INDEX('Purchases'!$G$2:$G$1000,MATCH(B392,'Purchases'!$A$2:$A$1000,0)),""))</f>
        <v/>
      </c>
      <c r="H392" s="37">
        <f>IF(B392="","",IFERROR(INDEX('Purchases'!$B$2:$B$1000,MATCH(B392,'Purchases'!$A$2:$A$1000,0)),""))</f>
        <v/>
      </c>
      <c r="I392" s="35" t="n"/>
      <c r="K392" s="38">
        <f>IF(A392="","",IF(J392&lt;&gt;"","Discarded",IF(COUNTIF('Sales'!$B$2:$B$1000,A392)-COUNTIFS('Sales'!$B$2:$B$1000,A392,'Sales'!$F$2:$F$1000,"Cancelled")-COUNTIFS('Sales'!$B$2:$B$1000,A392,'Sales'!$F$2:$F$1000,"Returned")&gt;0,"Sold",IF(N(I392)&gt;0,"Online","In stock"))))</f>
        <v/>
      </c>
      <c r="L392" s="37">
        <f>IF(K392&lt;&gt;"Sold","",IFERROR(MAXIFS('Sales'!$A$2:$A$1000,'Sales'!$B$2:$B$1000,A392,'Sales'!$F$2:$F$1000,"&lt;&gt;Cancelled",'Sales'!$F$2:$F$1000,"&lt;&gt;Returned"),""))</f>
        <v/>
      </c>
      <c r="M392" s="39">
        <f>IF(OR(A392="",H392=""),"",IF(K392="Sold",IF(L392="","",L392-H392),TODAY()-H392))</f>
        <v/>
      </c>
      <c r="N392" s="38">
        <f>IF(OR(A392="",M392=""),"",IF(AND(K392&lt;&gt;"Sold",K392&lt;&gt;"Discarded",M392&gt;=JoursDormant),"Yes",""))</f>
        <v/>
      </c>
      <c r="O392" s="38">
        <f>IF(B392="","",IFERROR(INDEX('Purchases'!$I$2:$I$1000,MATCH(B392,'Purchases'!$A$2:$A$1000,0)),""))</f>
        <v/>
      </c>
    </row>
    <row r="393">
      <c r="G393" s="36">
        <f>IF(B393="","",IFERROR(INDEX('Purchases'!$G$2:$G$1000,MATCH(B393,'Purchases'!$A$2:$A$1000,0)),""))</f>
        <v/>
      </c>
      <c r="H393" s="37">
        <f>IF(B393="","",IFERROR(INDEX('Purchases'!$B$2:$B$1000,MATCH(B393,'Purchases'!$A$2:$A$1000,0)),""))</f>
        <v/>
      </c>
      <c r="I393" s="35" t="n"/>
      <c r="K393" s="38">
        <f>IF(A393="","",IF(J393&lt;&gt;"","Discarded",IF(COUNTIF('Sales'!$B$2:$B$1000,A393)-COUNTIFS('Sales'!$B$2:$B$1000,A393,'Sales'!$F$2:$F$1000,"Cancelled")-COUNTIFS('Sales'!$B$2:$B$1000,A393,'Sales'!$F$2:$F$1000,"Returned")&gt;0,"Sold",IF(N(I393)&gt;0,"Online","In stock"))))</f>
        <v/>
      </c>
      <c r="L393" s="37">
        <f>IF(K393&lt;&gt;"Sold","",IFERROR(MAXIFS('Sales'!$A$2:$A$1000,'Sales'!$B$2:$B$1000,A393,'Sales'!$F$2:$F$1000,"&lt;&gt;Cancelled",'Sales'!$F$2:$F$1000,"&lt;&gt;Returned"),""))</f>
        <v/>
      </c>
      <c r="M393" s="39">
        <f>IF(OR(A393="",H393=""),"",IF(K393="Sold",IF(L393="","",L393-H393),TODAY()-H393))</f>
        <v/>
      </c>
      <c r="N393" s="38">
        <f>IF(OR(A393="",M393=""),"",IF(AND(K393&lt;&gt;"Sold",K393&lt;&gt;"Discarded",M393&gt;=JoursDormant),"Yes",""))</f>
        <v/>
      </c>
      <c r="O393" s="38">
        <f>IF(B393="","",IFERROR(INDEX('Purchases'!$I$2:$I$1000,MATCH(B393,'Purchases'!$A$2:$A$1000,0)),""))</f>
        <v/>
      </c>
    </row>
    <row r="394">
      <c r="G394" s="36">
        <f>IF(B394="","",IFERROR(INDEX('Purchases'!$G$2:$G$1000,MATCH(B394,'Purchases'!$A$2:$A$1000,0)),""))</f>
        <v/>
      </c>
      <c r="H394" s="37">
        <f>IF(B394="","",IFERROR(INDEX('Purchases'!$B$2:$B$1000,MATCH(B394,'Purchases'!$A$2:$A$1000,0)),""))</f>
        <v/>
      </c>
      <c r="I394" s="35" t="n"/>
      <c r="K394" s="38">
        <f>IF(A394="","",IF(J394&lt;&gt;"","Discarded",IF(COUNTIF('Sales'!$B$2:$B$1000,A394)-COUNTIFS('Sales'!$B$2:$B$1000,A394,'Sales'!$F$2:$F$1000,"Cancelled")-COUNTIFS('Sales'!$B$2:$B$1000,A394,'Sales'!$F$2:$F$1000,"Returned")&gt;0,"Sold",IF(N(I394)&gt;0,"Online","In stock"))))</f>
        <v/>
      </c>
      <c r="L394" s="37">
        <f>IF(K394&lt;&gt;"Sold","",IFERROR(MAXIFS('Sales'!$A$2:$A$1000,'Sales'!$B$2:$B$1000,A394,'Sales'!$F$2:$F$1000,"&lt;&gt;Cancelled",'Sales'!$F$2:$F$1000,"&lt;&gt;Returned"),""))</f>
        <v/>
      </c>
      <c r="M394" s="39">
        <f>IF(OR(A394="",H394=""),"",IF(K394="Sold",IF(L394="","",L394-H394),TODAY()-H394))</f>
        <v/>
      </c>
      <c r="N394" s="38">
        <f>IF(OR(A394="",M394=""),"",IF(AND(K394&lt;&gt;"Sold",K394&lt;&gt;"Discarded",M394&gt;=JoursDormant),"Yes",""))</f>
        <v/>
      </c>
      <c r="O394" s="38">
        <f>IF(B394="","",IFERROR(INDEX('Purchases'!$I$2:$I$1000,MATCH(B394,'Purchases'!$A$2:$A$1000,0)),""))</f>
        <v/>
      </c>
    </row>
    <row r="395">
      <c r="G395" s="36">
        <f>IF(B395="","",IFERROR(INDEX('Purchases'!$G$2:$G$1000,MATCH(B395,'Purchases'!$A$2:$A$1000,0)),""))</f>
        <v/>
      </c>
      <c r="H395" s="37">
        <f>IF(B395="","",IFERROR(INDEX('Purchases'!$B$2:$B$1000,MATCH(B395,'Purchases'!$A$2:$A$1000,0)),""))</f>
        <v/>
      </c>
      <c r="I395" s="35" t="n"/>
      <c r="K395" s="38">
        <f>IF(A395="","",IF(J395&lt;&gt;"","Discarded",IF(COUNTIF('Sales'!$B$2:$B$1000,A395)-COUNTIFS('Sales'!$B$2:$B$1000,A395,'Sales'!$F$2:$F$1000,"Cancelled")-COUNTIFS('Sales'!$B$2:$B$1000,A395,'Sales'!$F$2:$F$1000,"Returned")&gt;0,"Sold",IF(N(I395)&gt;0,"Online","In stock"))))</f>
        <v/>
      </c>
      <c r="L395" s="37">
        <f>IF(K395&lt;&gt;"Sold","",IFERROR(MAXIFS('Sales'!$A$2:$A$1000,'Sales'!$B$2:$B$1000,A395,'Sales'!$F$2:$F$1000,"&lt;&gt;Cancelled",'Sales'!$F$2:$F$1000,"&lt;&gt;Returned"),""))</f>
        <v/>
      </c>
      <c r="M395" s="39">
        <f>IF(OR(A395="",H395=""),"",IF(K395="Sold",IF(L395="","",L395-H395),TODAY()-H395))</f>
        <v/>
      </c>
      <c r="N395" s="38">
        <f>IF(OR(A395="",M395=""),"",IF(AND(K395&lt;&gt;"Sold",K395&lt;&gt;"Discarded",M395&gt;=JoursDormant),"Yes",""))</f>
        <v/>
      </c>
      <c r="O395" s="38">
        <f>IF(B395="","",IFERROR(INDEX('Purchases'!$I$2:$I$1000,MATCH(B395,'Purchases'!$A$2:$A$1000,0)),""))</f>
        <v/>
      </c>
    </row>
    <row r="396">
      <c r="G396" s="36">
        <f>IF(B396="","",IFERROR(INDEX('Purchases'!$G$2:$G$1000,MATCH(B396,'Purchases'!$A$2:$A$1000,0)),""))</f>
        <v/>
      </c>
      <c r="H396" s="37">
        <f>IF(B396="","",IFERROR(INDEX('Purchases'!$B$2:$B$1000,MATCH(B396,'Purchases'!$A$2:$A$1000,0)),""))</f>
        <v/>
      </c>
      <c r="I396" s="35" t="n"/>
      <c r="K396" s="38">
        <f>IF(A396="","",IF(J396&lt;&gt;"","Discarded",IF(COUNTIF('Sales'!$B$2:$B$1000,A396)-COUNTIFS('Sales'!$B$2:$B$1000,A396,'Sales'!$F$2:$F$1000,"Cancelled")-COUNTIFS('Sales'!$B$2:$B$1000,A396,'Sales'!$F$2:$F$1000,"Returned")&gt;0,"Sold",IF(N(I396)&gt;0,"Online","In stock"))))</f>
        <v/>
      </c>
      <c r="L396" s="37">
        <f>IF(K396&lt;&gt;"Sold","",IFERROR(MAXIFS('Sales'!$A$2:$A$1000,'Sales'!$B$2:$B$1000,A396,'Sales'!$F$2:$F$1000,"&lt;&gt;Cancelled",'Sales'!$F$2:$F$1000,"&lt;&gt;Returned"),""))</f>
        <v/>
      </c>
      <c r="M396" s="39">
        <f>IF(OR(A396="",H396=""),"",IF(K396="Sold",IF(L396="","",L396-H396),TODAY()-H396))</f>
        <v/>
      </c>
      <c r="N396" s="38">
        <f>IF(OR(A396="",M396=""),"",IF(AND(K396&lt;&gt;"Sold",K396&lt;&gt;"Discarded",M396&gt;=JoursDormant),"Yes",""))</f>
        <v/>
      </c>
      <c r="O396" s="38">
        <f>IF(B396="","",IFERROR(INDEX('Purchases'!$I$2:$I$1000,MATCH(B396,'Purchases'!$A$2:$A$1000,0)),""))</f>
        <v/>
      </c>
    </row>
    <row r="397">
      <c r="G397" s="36">
        <f>IF(B397="","",IFERROR(INDEX('Purchases'!$G$2:$G$1000,MATCH(B397,'Purchases'!$A$2:$A$1000,0)),""))</f>
        <v/>
      </c>
      <c r="H397" s="37">
        <f>IF(B397="","",IFERROR(INDEX('Purchases'!$B$2:$B$1000,MATCH(B397,'Purchases'!$A$2:$A$1000,0)),""))</f>
        <v/>
      </c>
      <c r="I397" s="35" t="n"/>
      <c r="K397" s="38">
        <f>IF(A397="","",IF(J397&lt;&gt;"","Discarded",IF(COUNTIF('Sales'!$B$2:$B$1000,A397)-COUNTIFS('Sales'!$B$2:$B$1000,A397,'Sales'!$F$2:$F$1000,"Cancelled")-COUNTIFS('Sales'!$B$2:$B$1000,A397,'Sales'!$F$2:$F$1000,"Returned")&gt;0,"Sold",IF(N(I397)&gt;0,"Online","In stock"))))</f>
        <v/>
      </c>
      <c r="L397" s="37">
        <f>IF(K397&lt;&gt;"Sold","",IFERROR(MAXIFS('Sales'!$A$2:$A$1000,'Sales'!$B$2:$B$1000,A397,'Sales'!$F$2:$F$1000,"&lt;&gt;Cancelled",'Sales'!$F$2:$F$1000,"&lt;&gt;Returned"),""))</f>
        <v/>
      </c>
      <c r="M397" s="39">
        <f>IF(OR(A397="",H397=""),"",IF(K397="Sold",IF(L397="","",L397-H397),TODAY()-H397))</f>
        <v/>
      </c>
      <c r="N397" s="38">
        <f>IF(OR(A397="",M397=""),"",IF(AND(K397&lt;&gt;"Sold",K397&lt;&gt;"Discarded",M397&gt;=JoursDormant),"Yes",""))</f>
        <v/>
      </c>
      <c r="O397" s="38">
        <f>IF(B397="","",IFERROR(INDEX('Purchases'!$I$2:$I$1000,MATCH(B397,'Purchases'!$A$2:$A$1000,0)),""))</f>
        <v/>
      </c>
    </row>
    <row r="398">
      <c r="G398" s="36">
        <f>IF(B398="","",IFERROR(INDEX('Purchases'!$G$2:$G$1000,MATCH(B398,'Purchases'!$A$2:$A$1000,0)),""))</f>
        <v/>
      </c>
      <c r="H398" s="37">
        <f>IF(B398="","",IFERROR(INDEX('Purchases'!$B$2:$B$1000,MATCH(B398,'Purchases'!$A$2:$A$1000,0)),""))</f>
        <v/>
      </c>
      <c r="I398" s="35" t="n"/>
      <c r="K398" s="38">
        <f>IF(A398="","",IF(J398&lt;&gt;"","Discarded",IF(COUNTIF('Sales'!$B$2:$B$1000,A398)-COUNTIFS('Sales'!$B$2:$B$1000,A398,'Sales'!$F$2:$F$1000,"Cancelled")-COUNTIFS('Sales'!$B$2:$B$1000,A398,'Sales'!$F$2:$F$1000,"Returned")&gt;0,"Sold",IF(N(I398)&gt;0,"Online","In stock"))))</f>
        <v/>
      </c>
      <c r="L398" s="37">
        <f>IF(K398&lt;&gt;"Sold","",IFERROR(MAXIFS('Sales'!$A$2:$A$1000,'Sales'!$B$2:$B$1000,A398,'Sales'!$F$2:$F$1000,"&lt;&gt;Cancelled",'Sales'!$F$2:$F$1000,"&lt;&gt;Returned"),""))</f>
        <v/>
      </c>
      <c r="M398" s="39">
        <f>IF(OR(A398="",H398=""),"",IF(K398="Sold",IF(L398="","",L398-H398),TODAY()-H398))</f>
        <v/>
      </c>
      <c r="N398" s="38">
        <f>IF(OR(A398="",M398=""),"",IF(AND(K398&lt;&gt;"Sold",K398&lt;&gt;"Discarded",M398&gt;=JoursDormant),"Yes",""))</f>
        <v/>
      </c>
      <c r="O398" s="38">
        <f>IF(B398="","",IFERROR(INDEX('Purchases'!$I$2:$I$1000,MATCH(B398,'Purchases'!$A$2:$A$1000,0)),""))</f>
        <v/>
      </c>
    </row>
    <row r="399">
      <c r="G399" s="36">
        <f>IF(B399="","",IFERROR(INDEX('Purchases'!$G$2:$G$1000,MATCH(B399,'Purchases'!$A$2:$A$1000,0)),""))</f>
        <v/>
      </c>
      <c r="H399" s="37">
        <f>IF(B399="","",IFERROR(INDEX('Purchases'!$B$2:$B$1000,MATCH(B399,'Purchases'!$A$2:$A$1000,0)),""))</f>
        <v/>
      </c>
      <c r="I399" s="35" t="n"/>
      <c r="K399" s="38">
        <f>IF(A399="","",IF(J399&lt;&gt;"","Discarded",IF(COUNTIF('Sales'!$B$2:$B$1000,A399)-COUNTIFS('Sales'!$B$2:$B$1000,A399,'Sales'!$F$2:$F$1000,"Cancelled")-COUNTIFS('Sales'!$B$2:$B$1000,A399,'Sales'!$F$2:$F$1000,"Returned")&gt;0,"Sold",IF(N(I399)&gt;0,"Online","In stock"))))</f>
        <v/>
      </c>
      <c r="L399" s="37">
        <f>IF(K399&lt;&gt;"Sold","",IFERROR(MAXIFS('Sales'!$A$2:$A$1000,'Sales'!$B$2:$B$1000,A399,'Sales'!$F$2:$F$1000,"&lt;&gt;Cancelled",'Sales'!$F$2:$F$1000,"&lt;&gt;Returned"),""))</f>
        <v/>
      </c>
      <c r="M399" s="39">
        <f>IF(OR(A399="",H399=""),"",IF(K399="Sold",IF(L399="","",L399-H399),TODAY()-H399))</f>
        <v/>
      </c>
      <c r="N399" s="38">
        <f>IF(OR(A399="",M399=""),"",IF(AND(K399&lt;&gt;"Sold",K399&lt;&gt;"Discarded",M399&gt;=JoursDormant),"Yes",""))</f>
        <v/>
      </c>
      <c r="O399" s="38">
        <f>IF(B399="","",IFERROR(INDEX('Purchases'!$I$2:$I$1000,MATCH(B399,'Purchases'!$A$2:$A$1000,0)),""))</f>
        <v/>
      </c>
    </row>
    <row r="400">
      <c r="G400" s="36">
        <f>IF(B400="","",IFERROR(INDEX('Purchases'!$G$2:$G$1000,MATCH(B400,'Purchases'!$A$2:$A$1000,0)),""))</f>
        <v/>
      </c>
      <c r="H400" s="37">
        <f>IF(B400="","",IFERROR(INDEX('Purchases'!$B$2:$B$1000,MATCH(B400,'Purchases'!$A$2:$A$1000,0)),""))</f>
        <v/>
      </c>
      <c r="I400" s="35" t="n"/>
      <c r="K400" s="38">
        <f>IF(A400="","",IF(J400&lt;&gt;"","Discarded",IF(COUNTIF('Sales'!$B$2:$B$1000,A400)-COUNTIFS('Sales'!$B$2:$B$1000,A400,'Sales'!$F$2:$F$1000,"Cancelled")-COUNTIFS('Sales'!$B$2:$B$1000,A400,'Sales'!$F$2:$F$1000,"Returned")&gt;0,"Sold",IF(N(I400)&gt;0,"Online","In stock"))))</f>
        <v/>
      </c>
      <c r="L400" s="37">
        <f>IF(K400&lt;&gt;"Sold","",IFERROR(MAXIFS('Sales'!$A$2:$A$1000,'Sales'!$B$2:$B$1000,A400,'Sales'!$F$2:$F$1000,"&lt;&gt;Cancelled",'Sales'!$F$2:$F$1000,"&lt;&gt;Returned"),""))</f>
        <v/>
      </c>
      <c r="M400" s="39">
        <f>IF(OR(A400="",H400=""),"",IF(K400="Sold",IF(L400="","",L400-H400),TODAY()-H400))</f>
        <v/>
      </c>
      <c r="N400" s="38">
        <f>IF(OR(A400="",M400=""),"",IF(AND(K400&lt;&gt;"Sold",K400&lt;&gt;"Discarded",M400&gt;=JoursDormant),"Yes",""))</f>
        <v/>
      </c>
      <c r="O400" s="38">
        <f>IF(B400="","",IFERROR(INDEX('Purchases'!$I$2:$I$1000,MATCH(B400,'Purchases'!$A$2:$A$1000,0)),""))</f>
        <v/>
      </c>
    </row>
    <row r="401">
      <c r="G401" s="36">
        <f>IF(B401="","",IFERROR(INDEX('Purchases'!$G$2:$G$1000,MATCH(B401,'Purchases'!$A$2:$A$1000,0)),""))</f>
        <v/>
      </c>
      <c r="H401" s="37">
        <f>IF(B401="","",IFERROR(INDEX('Purchases'!$B$2:$B$1000,MATCH(B401,'Purchases'!$A$2:$A$1000,0)),""))</f>
        <v/>
      </c>
      <c r="I401" s="35" t="n"/>
      <c r="K401" s="38">
        <f>IF(A401="","",IF(J401&lt;&gt;"","Discarded",IF(COUNTIF('Sales'!$B$2:$B$1000,A401)-COUNTIFS('Sales'!$B$2:$B$1000,A401,'Sales'!$F$2:$F$1000,"Cancelled")-COUNTIFS('Sales'!$B$2:$B$1000,A401,'Sales'!$F$2:$F$1000,"Returned")&gt;0,"Sold",IF(N(I401)&gt;0,"Online","In stock"))))</f>
        <v/>
      </c>
      <c r="L401" s="37">
        <f>IF(K401&lt;&gt;"Sold","",IFERROR(MAXIFS('Sales'!$A$2:$A$1000,'Sales'!$B$2:$B$1000,A401,'Sales'!$F$2:$F$1000,"&lt;&gt;Cancelled",'Sales'!$F$2:$F$1000,"&lt;&gt;Returned"),""))</f>
        <v/>
      </c>
      <c r="M401" s="39">
        <f>IF(OR(A401="",H401=""),"",IF(K401="Sold",IF(L401="","",L401-H401),TODAY()-H401))</f>
        <v/>
      </c>
      <c r="N401" s="38">
        <f>IF(OR(A401="",M401=""),"",IF(AND(K401&lt;&gt;"Sold",K401&lt;&gt;"Discarded",M401&gt;=JoursDormant),"Yes",""))</f>
        <v/>
      </c>
      <c r="O401" s="38">
        <f>IF(B401="","",IFERROR(INDEX('Purchases'!$I$2:$I$1000,MATCH(B401,'Purchases'!$A$2:$A$1000,0)),""))</f>
        <v/>
      </c>
    </row>
    <row r="402">
      <c r="G402" s="36">
        <f>IF(B402="","",IFERROR(INDEX('Purchases'!$G$2:$G$1000,MATCH(B402,'Purchases'!$A$2:$A$1000,0)),""))</f>
        <v/>
      </c>
      <c r="H402" s="37">
        <f>IF(B402="","",IFERROR(INDEX('Purchases'!$B$2:$B$1000,MATCH(B402,'Purchases'!$A$2:$A$1000,0)),""))</f>
        <v/>
      </c>
      <c r="I402" s="35" t="n"/>
      <c r="K402" s="38">
        <f>IF(A402="","",IF(J402&lt;&gt;"","Discarded",IF(COUNTIF('Sales'!$B$2:$B$1000,A402)-COUNTIFS('Sales'!$B$2:$B$1000,A402,'Sales'!$F$2:$F$1000,"Cancelled")-COUNTIFS('Sales'!$B$2:$B$1000,A402,'Sales'!$F$2:$F$1000,"Returned")&gt;0,"Sold",IF(N(I402)&gt;0,"Online","In stock"))))</f>
        <v/>
      </c>
      <c r="L402" s="37">
        <f>IF(K402&lt;&gt;"Sold","",IFERROR(MAXIFS('Sales'!$A$2:$A$1000,'Sales'!$B$2:$B$1000,A402,'Sales'!$F$2:$F$1000,"&lt;&gt;Cancelled",'Sales'!$F$2:$F$1000,"&lt;&gt;Returned"),""))</f>
        <v/>
      </c>
      <c r="M402" s="39">
        <f>IF(OR(A402="",H402=""),"",IF(K402="Sold",IF(L402="","",L402-H402),TODAY()-H402))</f>
        <v/>
      </c>
      <c r="N402" s="38">
        <f>IF(OR(A402="",M402=""),"",IF(AND(K402&lt;&gt;"Sold",K402&lt;&gt;"Discarded",M402&gt;=JoursDormant),"Yes",""))</f>
        <v/>
      </c>
      <c r="O402" s="38">
        <f>IF(B402="","",IFERROR(INDEX('Purchases'!$I$2:$I$1000,MATCH(B402,'Purchases'!$A$2:$A$1000,0)),""))</f>
        <v/>
      </c>
    </row>
    <row r="403">
      <c r="G403" s="36">
        <f>IF(B403="","",IFERROR(INDEX('Purchases'!$G$2:$G$1000,MATCH(B403,'Purchases'!$A$2:$A$1000,0)),""))</f>
        <v/>
      </c>
      <c r="H403" s="37">
        <f>IF(B403="","",IFERROR(INDEX('Purchases'!$B$2:$B$1000,MATCH(B403,'Purchases'!$A$2:$A$1000,0)),""))</f>
        <v/>
      </c>
      <c r="I403" s="35" t="n"/>
      <c r="K403" s="38">
        <f>IF(A403="","",IF(J403&lt;&gt;"","Discarded",IF(COUNTIF('Sales'!$B$2:$B$1000,A403)-COUNTIFS('Sales'!$B$2:$B$1000,A403,'Sales'!$F$2:$F$1000,"Cancelled")-COUNTIFS('Sales'!$B$2:$B$1000,A403,'Sales'!$F$2:$F$1000,"Returned")&gt;0,"Sold",IF(N(I403)&gt;0,"Online","In stock"))))</f>
        <v/>
      </c>
      <c r="L403" s="37">
        <f>IF(K403&lt;&gt;"Sold","",IFERROR(MAXIFS('Sales'!$A$2:$A$1000,'Sales'!$B$2:$B$1000,A403,'Sales'!$F$2:$F$1000,"&lt;&gt;Cancelled",'Sales'!$F$2:$F$1000,"&lt;&gt;Returned"),""))</f>
        <v/>
      </c>
      <c r="M403" s="39">
        <f>IF(OR(A403="",H403=""),"",IF(K403="Sold",IF(L403="","",L403-H403),TODAY()-H403))</f>
        <v/>
      </c>
      <c r="N403" s="38">
        <f>IF(OR(A403="",M403=""),"",IF(AND(K403&lt;&gt;"Sold",K403&lt;&gt;"Discarded",M403&gt;=JoursDormant),"Yes",""))</f>
        <v/>
      </c>
      <c r="O403" s="38">
        <f>IF(B403="","",IFERROR(INDEX('Purchases'!$I$2:$I$1000,MATCH(B403,'Purchases'!$A$2:$A$1000,0)),""))</f>
        <v/>
      </c>
    </row>
    <row r="404">
      <c r="G404" s="36">
        <f>IF(B404="","",IFERROR(INDEX('Purchases'!$G$2:$G$1000,MATCH(B404,'Purchases'!$A$2:$A$1000,0)),""))</f>
        <v/>
      </c>
      <c r="H404" s="37">
        <f>IF(B404="","",IFERROR(INDEX('Purchases'!$B$2:$B$1000,MATCH(B404,'Purchases'!$A$2:$A$1000,0)),""))</f>
        <v/>
      </c>
      <c r="I404" s="35" t="n"/>
      <c r="K404" s="38">
        <f>IF(A404="","",IF(J404&lt;&gt;"","Discarded",IF(COUNTIF('Sales'!$B$2:$B$1000,A404)-COUNTIFS('Sales'!$B$2:$B$1000,A404,'Sales'!$F$2:$F$1000,"Cancelled")-COUNTIFS('Sales'!$B$2:$B$1000,A404,'Sales'!$F$2:$F$1000,"Returned")&gt;0,"Sold",IF(N(I404)&gt;0,"Online","In stock"))))</f>
        <v/>
      </c>
      <c r="L404" s="37">
        <f>IF(K404&lt;&gt;"Sold","",IFERROR(MAXIFS('Sales'!$A$2:$A$1000,'Sales'!$B$2:$B$1000,A404,'Sales'!$F$2:$F$1000,"&lt;&gt;Cancelled",'Sales'!$F$2:$F$1000,"&lt;&gt;Returned"),""))</f>
        <v/>
      </c>
      <c r="M404" s="39">
        <f>IF(OR(A404="",H404=""),"",IF(K404="Sold",IF(L404="","",L404-H404),TODAY()-H404))</f>
        <v/>
      </c>
      <c r="N404" s="38">
        <f>IF(OR(A404="",M404=""),"",IF(AND(K404&lt;&gt;"Sold",K404&lt;&gt;"Discarded",M404&gt;=JoursDormant),"Yes",""))</f>
        <v/>
      </c>
      <c r="O404" s="38">
        <f>IF(B404="","",IFERROR(INDEX('Purchases'!$I$2:$I$1000,MATCH(B404,'Purchases'!$A$2:$A$1000,0)),""))</f>
        <v/>
      </c>
    </row>
    <row r="405">
      <c r="G405" s="36">
        <f>IF(B405="","",IFERROR(INDEX('Purchases'!$G$2:$G$1000,MATCH(B405,'Purchases'!$A$2:$A$1000,0)),""))</f>
        <v/>
      </c>
      <c r="H405" s="37">
        <f>IF(B405="","",IFERROR(INDEX('Purchases'!$B$2:$B$1000,MATCH(B405,'Purchases'!$A$2:$A$1000,0)),""))</f>
        <v/>
      </c>
      <c r="I405" s="35" t="n"/>
      <c r="K405" s="38">
        <f>IF(A405="","",IF(J405&lt;&gt;"","Discarded",IF(COUNTIF('Sales'!$B$2:$B$1000,A405)-COUNTIFS('Sales'!$B$2:$B$1000,A405,'Sales'!$F$2:$F$1000,"Cancelled")-COUNTIFS('Sales'!$B$2:$B$1000,A405,'Sales'!$F$2:$F$1000,"Returned")&gt;0,"Sold",IF(N(I405)&gt;0,"Online","In stock"))))</f>
        <v/>
      </c>
      <c r="L405" s="37">
        <f>IF(K405&lt;&gt;"Sold","",IFERROR(MAXIFS('Sales'!$A$2:$A$1000,'Sales'!$B$2:$B$1000,A405,'Sales'!$F$2:$F$1000,"&lt;&gt;Cancelled",'Sales'!$F$2:$F$1000,"&lt;&gt;Returned"),""))</f>
        <v/>
      </c>
      <c r="M405" s="39">
        <f>IF(OR(A405="",H405=""),"",IF(K405="Sold",IF(L405="","",L405-H405),TODAY()-H405))</f>
        <v/>
      </c>
      <c r="N405" s="38">
        <f>IF(OR(A405="",M405=""),"",IF(AND(K405&lt;&gt;"Sold",K405&lt;&gt;"Discarded",M405&gt;=JoursDormant),"Yes",""))</f>
        <v/>
      </c>
      <c r="O405" s="38">
        <f>IF(B405="","",IFERROR(INDEX('Purchases'!$I$2:$I$1000,MATCH(B405,'Purchases'!$A$2:$A$1000,0)),""))</f>
        <v/>
      </c>
    </row>
    <row r="406">
      <c r="G406" s="36">
        <f>IF(B406="","",IFERROR(INDEX('Purchases'!$G$2:$G$1000,MATCH(B406,'Purchases'!$A$2:$A$1000,0)),""))</f>
        <v/>
      </c>
      <c r="H406" s="37">
        <f>IF(B406="","",IFERROR(INDEX('Purchases'!$B$2:$B$1000,MATCH(B406,'Purchases'!$A$2:$A$1000,0)),""))</f>
        <v/>
      </c>
      <c r="I406" s="35" t="n"/>
      <c r="K406" s="38">
        <f>IF(A406="","",IF(J406&lt;&gt;"","Discarded",IF(COUNTIF('Sales'!$B$2:$B$1000,A406)-COUNTIFS('Sales'!$B$2:$B$1000,A406,'Sales'!$F$2:$F$1000,"Cancelled")-COUNTIFS('Sales'!$B$2:$B$1000,A406,'Sales'!$F$2:$F$1000,"Returned")&gt;0,"Sold",IF(N(I406)&gt;0,"Online","In stock"))))</f>
        <v/>
      </c>
      <c r="L406" s="37">
        <f>IF(K406&lt;&gt;"Sold","",IFERROR(MAXIFS('Sales'!$A$2:$A$1000,'Sales'!$B$2:$B$1000,A406,'Sales'!$F$2:$F$1000,"&lt;&gt;Cancelled",'Sales'!$F$2:$F$1000,"&lt;&gt;Returned"),""))</f>
        <v/>
      </c>
      <c r="M406" s="39">
        <f>IF(OR(A406="",H406=""),"",IF(K406="Sold",IF(L406="","",L406-H406),TODAY()-H406))</f>
        <v/>
      </c>
      <c r="N406" s="38">
        <f>IF(OR(A406="",M406=""),"",IF(AND(K406&lt;&gt;"Sold",K406&lt;&gt;"Discarded",M406&gt;=JoursDormant),"Yes",""))</f>
        <v/>
      </c>
      <c r="O406" s="38">
        <f>IF(B406="","",IFERROR(INDEX('Purchases'!$I$2:$I$1000,MATCH(B406,'Purchases'!$A$2:$A$1000,0)),""))</f>
        <v/>
      </c>
    </row>
    <row r="407">
      <c r="G407" s="36">
        <f>IF(B407="","",IFERROR(INDEX('Purchases'!$G$2:$G$1000,MATCH(B407,'Purchases'!$A$2:$A$1000,0)),""))</f>
        <v/>
      </c>
      <c r="H407" s="37">
        <f>IF(B407="","",IFERROR(INDEX('Purchases'!$B$2:$B$1000,MATCH(B407,'Purchases'!$A$2:$A$1000,0)),""))</f>
        <v/>
      </c>
      <c r="I407" s="35" t="n"/>
      <c r="K407" s="38">
        <f>IF(A407="","",IF(J407&lt;&gt;"","Discarded",IF(COUNTIF('Sales'!$B$2:$B$1000,A407)-COUNTIFS('Sales'!$B$2:$B$1000,A407,'Sales'!$F$2:$F$1000,"Cancelled")-COUNTIFS('Sales'!$B$2:$B$1000,A407,'Sales'!$F$2:$F$1000,"Returned")&gt;0,"Sold",IF(N(I407)&gt;0,"Online","In stock"))))</f>
        <v/>
      </c>
      <c r="L407" s="37">
        <f>IF(K407&lt;&gt;"Sold","",IFERROR(MAXIFS('Sales'!$A$2:$A$1000,'Sales'!$B$2:$B$1000,A407,'Sales'!$F$2:$F$1000,"&lt;&gt;Cancelled",'Sales'!$F$2:$F$1000,"&lt;&gt;Returned"),""))</f>
        <v/>
      </c>
      <c r="M407" s="39">
        <f>IF(OR(A407="",H407=""),"",IF(K407="Sold",IF(L407="","",L407-H407),TODAY()-H407))</f>
        <v/>
      </c>
      <c r="N407" s="38">
        <f>IF(OR(A407="",M407=""),"",IF(AND(K407&lt;&gt;"Sold",K407&lt;&gt;"Discarded",M407&gt;=JoursDormant),"Yes",""))</f>
        <v/>
      </c>
      <c r="O407" s="38">
        <f>IF(B407="","",IFERROR(INDEX('Purchases'!$I$2:$I$1000,MATCH(B407,'Purchases'!$A$2:$A$1000,0)),""))</f>
        <v/>
      </c>
    </row>
    <row r="408">
      <c r="G408" s="36">
        <f>IF(B408="","",IFERROR(INDEX('Purchases'!$G$2:$G$1000,MATCH(B408,'Purchases'!$A$2:$A$1000,0)),""))</f>
        <v/>
      </c>
      <c r="H408" s="37">
        <f>IF(B408="","",IFERROR(INDEX('Purchases'!$B$2:$B$1000,MATCH(B408,'Purchases'!$A$2:$A$1000,0)),""))</f>
        <v/>
      </c>
      <c r="I408" s="35" t="n"/>
      <c r="K408" s="38">
        <f>IF(A408="","",IF(J408&lt;&gt;"","Discarded",IF(COUNTIF('Sales'!$B$2:$B$1000,A408)-COUNTIFS('Sales'!$B$2:$B$1000,A408,'Sales'!$F$2:$F$1000,"Cancelled")-COUNTIFS('Sales'!$B$2:$B$1000,A408,'Sales'!$F$2:$F$1000,"Returned")&gt;0,"Sold",IF(N(I408)&gt;0,"Online","In stock"))))</f>
        <v/>
      </c>
      <c r="L408" s="37">
        <f>IF(K408&lt;&gt;"Sold","",IFERROR(MAXIFS('Sales'!$A$2:$A$1000,'Sales'!$B$2:$B$1000,A408,'Sales'!$F$2:$F$1000,"&lt;&gt;Cancelled",'Sales'!$F$2:$F$1000,"&lt;&gt;Returned"),""))</f>
        <v/>
      </c>
      <c r="M408" s="39">
        <f>IF(OR(A408="",H408=""),"",IF(K408="Sold",IF(L408="","",L408-H408),TODAY()-H408))</f>
        <v/>
      </c>
      <c r="N408" s="38">
        <f>IF(OR(A408="",M408=""),"",IF(AND(K408&lt;&gt;"Sold",K408&lt;&gt;"Discarded",M408&gt;=JoursDormant),"Yes",""))</f>
        <v/>
      </c>
      <c r="O408" s="38">
        <f>IF(B408="","",IFERROR(INDEX('Purchases'!$I$2:$I$1000,MATCH(B408,'Purchases'!$A$2:$A$1000,0)),""))</f>
        <v/>
      </c>
    </row>
    <row r="409">
      <c r="G409" s="36">
        <f>IF(B409="","",IFERROR(INDEX('Purchases'!$G$2:$G$1000,MATCH(B409,'Purchases'!$A$2:$A$1000,0)),""))</f>
        <v/>
      </c>
      <c r="H409" s="37">
        <f>IF(B409="","",IFERROR(INDEX('Purchases'!$B$2:$B$1000,MATCH(B409,'Purchases'!$A$2:$A$1000,0)),""))</f>
        <v/>
      </c>
      <c r="I409" s="35" t="n"/>
      <c r="K409" s="38">
        <f>IF(A409="","",IF(J409&lt;&gt;"","Discarded",IF(COUNTIF('Sales'!$B$2:$B$1000,A409)-COUNTIFS('Sales'!$B$2:$B$1000,A409,'Sales'!$F$2:$F$1000,"Cancelled")-COUNTIFS('Sales'!$B$2:$B$1000,A409,'Sales'!$F$2:$F$1000,"Returned")&gt;0,"Sold",IF(N(I409)&gt;0,"Online","In stock"))))</f>
        <v/>
      </c>
      <c r="L409" s="37">
        <f>IF(K409&lt;&gt;"Sold","",IFERROR(MAXIFS('Sales'!$A$2:$A$1000,'Sales'!$B$2:$B$1000,A409,'Sales'!$F$2:$F$1000,"&lt;&gt;Cancelled",'Sales'!$F$2:$F$1000,"&lt;&gt;Returned"),""))</f>
        <v/>
      </c>
      <c r="M409" s="39">
        <f>IF(OR(A409="",H409=""),"",IF(K409="Sold",IF(L409="","",L409-H409),TODAY()-H409))</f>
        <v/>
      </c>
      <c r="N409" s="38">
        <f>IF(OR(A409="",M409=""),"",IF(AND(K409&lt;&gt;"Sold",K409&lt;&gt;"Discarded",M409&gt;=JoursDormant),"Yes",""))</f>
        <v/>
      </c>
      <c r="O409" s="38">
        <f>IF(B409="","",IFERROR(INDEX('Purchases'!$I$2:$I$1000,MATCH(B409,'Purchases'!$A$2:$A$1000,0)),""))</f>
        <v/>
      </c>
    </row>
    <row r="410">
      <c r="G410" s="36">
        <f>IF(B410="","",IFERROR(INDEX('Purchases'!$G$2:$G$1000,MATCH(B410,'Purchases'!$A$2:$A$1000,0)),""))</f>
        <v/>
      </c>
      <c r="H410" s="37">
        <f>IF(B410="","",IFERROR(INDEX('Purchases'!$B$2:$B$1000,MATCH(B410,'Purchases'!$A$2:$A$1000,0)),""))</f>
        <v/>
      </c>
      <c r="I410" s="35" t="n"/>
      <c r="K410" s="38">
        <f>IF(A410="","",IF(J410&lt;&gt;"","Discarded",IF(COUNTIF('Sales'!$B$2:$B$1000,A410)-COUNTIFS('Sales'!$B$2:$B$1000,A410,'Sales'!$F$2:$F$1000,"Cancelled")-COUNTIFS('Sales'!$B$2:$B$1000,A410,'Sales'!$F$2:$F$1000,"Returned")&gt;0,"Sold",IF(N(I410)&gt;0,"Online","In stock"))))</f>
        <v/>
      </c>
      <c r="L410" s="37">
        <f>IF(K410&lt;&gt;"Sold","",IFERROR(MAXIFS('Sales'!$A$2:$A$1000,'Sales'!$B$2:$B$1000,A410,'Sales'!$F$2:$F$1000,"&lt;&gt;Cancelled",'Sales'!$F$2:$F$1000,"&lt;&gt;Returned"),""))</f>
        <v/>
      </c>
      <c r="M410" s="39">
        <f>IF(OR(A410="",H410=""),"",IF(K410="Sold",IF(L410="","",L410-H410),TODAY()-H410))</f>
        <v/>
      </c>
      <c r="N410" s="38">
        <f>IF(OR(A410="",M410=""),"",IF(AND(K410&lt;&gt;"Sold",K410&lt;&gt;"Discarded",M410&gt;=JoursDormant),"Yes",""))</f>
        <v/>
      </c>
      <c r="O410" s="38">
        <f>IF(B410="","",IFERROR(INDEX('Purchases'!$I$2:$I$1000,MATCH(B410,'Purchases'!$A$2:$A$1000,0)),""))</f>
        <v/>
      </c>
    </row>
    <row r="411">
      <c r="G411" s="36">
        <f>IF(B411="","",IFERROR(INDEX('Purchases'!$G$2:$G$1000,MATCH(B411,'Purchases'!$A$2:$A$1000,0)),""))</f>
        <v/>
      </c>
      <c r="H411" s="37">
        <f>IF(B411="","",IFERROR(INDEX('Purchases'!$B$2:$B$1000,MATCH(B411,'Purchases'!$A$2:$A$1000,0)),""))</f>
        <v/>
      </c>
      <c r="I411" s="35" t="n"/>
      <c r="K411" s="38">
        <f>IF(A411="","",IF(J411&lt;&gt;"","Discarded",IF(COUNTIF('Sales'!$B$2:$B$1000,A411)-COUNTIFS('Sales'!$B$2:$B$1000,A411,'Sales'!$F$2:$F$1000,"Cancelled")-COUNTIFS('Sales'!$B$2:$B$1000,A411,'Sales'!$F$2:$F$1000,"Returned")&gt;0,"Sold",IF(N(I411)&gt;0,"Online","In stock"))))</f>
        <v/>
      </c>
      <c r="L411" s="37">
        <f>IF(K411&lt;&gt;"Sold","",IFERROR(MAXIFS('Sales'!$A$2:$A$1000,'Sales'!$B$2:$B$1000,A411,'Sales'!$F$2:$F$1000,"&lt;&gt;Cancelled",'Sales'!$F$2:$F$1000,"&lt;&gt;Returned"),""))</f>
        <v/>
      </c>
      <c r="M411" s="39">
        <f>IF(OR(A411="",H411=""),"",IF(K411="Sold",IF(L411="","",L411-H411),TODAY()-H411))</f>
        <v/>
      </c>
      <c r="N411" s="38">
        <f>IF(OR(A411="",M411=""),"",IF(AND(K411&lt;&gt;"Sold",K411&lt;&gt;"Discarded",M411&gt;=JoursDormant),"Yes",""))</f>
        <v/>
      </c>
      <c r="O411" s="38">
        <f>IF(B411="","",IFERROR(INDEX('Purchases'!$I$2:$I$1000,MATCH(B411,'Purchases'!$A$2:$A$1000,0)),""))</f>
        <v/>
      </c>
    </row>
    <row r="412">
      <c r="G412" s="36">
        <f>IF(B412="","",IFERROR(INDEX('Purchases'!$G$2:$G$1000,MATCH(B412,'Purchases'!$A$2:$A$1000,0)),""))</f>
        <v/>
      </c>
      <c r="H412" s="37">
        <f>IF(B412="","",IFERROR(INDEX('Purchases'!$B$2:$B$1000,MATCH(B412,'Purchases'!$A$2:$A$1000,0)),""))</f>
        <v/>
      </c>
      <c r="I412" s="35" t="n"/>
      <c r="K412" s="38">
        <f>IF(A412="","",IF(J412&lt;&gt;"","Discarded",IF(COUNTIF('Sales'!$B$2:$B$1000,A412)-COUNTIFS('Sales'!$B$2:$B$1000,A412,'Sales'!$F$2:$F$1000,"Cancelled")-COUNTIFS('Sales'!$B$2:$B$1000,A412,'Sales'!$F$2:$F$1000,"Returned")&gt;0,"Sold",IF(N(I412)&gt;0,"Online","In stock"))))</f>
        <v/>
      </c>
      <c r="L412" s="37">
        <f>IF(K412&lt;&gt;"Sold","",IFERROR(MAXIFS('Sales'!$A$2:$A$1000,'Sales'!$B$2:$B$1000,A412,'Sales'!$F$2:$F$1000,"&lt;&gt;Cancelled",'Sales'!$F$2:$F$1000,"&lt;&gt;Returned"),""))</f>
        <v/>
      </c>
      <c r="M412" s="39">
        <f>IF(OR(A412="",H412=""),"",IF(K412="Sold",IF(L412="","",L412-H412),TODAY()-H412))</f>
        <v/>
      </c>
      <c r="N412" s="38">
        <f>IF(OR(A412="",M412=""),"",IF(AND(K412&lt;&gt;"Sold",K412&lt;&gt;"Discarded",M412&gt;=JoursDormant),"Yes",""))</f>
        <v/>
      </c>
      <c r="O412" s="38">
        <f>IF(B412="","",IFERROR(INDEX('Purchases'!$I$2:$I$1000,MATCH(B412,'Purchases'!$A$2:$A$1000,0)),""))</f>
        <v/>
      </c>
    </row>
    <row r="413">
      <c r="G413" s="36">
        <f>IF(B413="","",IFERROR(INDEX('Purchases'!$G$2:$G$1000,MATCH(B413,'Purchases'!$A$2:$A$1000,0)),""))</f>
        <v/>
      </c>
      <c r="H413" s="37">
        <f>IF(B413="","",IFERROR(INDEX('Purchases'!$B$2:$B$1000,MATCH(B413,'Purchases'!$A$2:$A$1000,0)),""))</f>
        <v/>
      </c>
      <c r="I413" s="35" t="n"/>
      <c r="K413" s="38">
        <f>IF(A413="","",IF(J413&lt;&gt;"","Discarded",IF(COUNTIF('Sales'!$B$2:$B$1000,A413)-COUNTIFS('Sales'!$B$2:$B$1000,A413,'Sales'!$F$2:$F$1000,"Cancelled")-COUNTIFS('Sales'!$B$2:$B$1000,A413,'Sales'!$F$2:$F$1000,"Returned")&gt;0,"Sold",IF(N(I413)&gt;0,"Online","In stock"))))</f>
        <v/>
      </c>
      <c r="L413" s="37">
        <f>IF(K413&lt;&gt;"Sold","",IFERROR(MAXIFS('Sales'!$A$2:$A$1000,'Sales'!$B$2:$B$1000,A413,'Sales'!$F$2:$F$1000,"&lt;&gt;Cancelled",'Sales'!$F$2:$F$1000,"&lt;&gt;Returned"),""))</f>
        <v/>
      </c>
      <c r="M413" s="39">
        <f>IF(OR(A413="",H413=""),"",IF(K413="Sold",IF(L413="","",L413-H413),TODAY()-H413))</f>
        <v/>
      </c>
      <c r="N413" s="38">
        <f>IF(OR(A413="",M413=""),"",IF(AND(K413&lt;&gt;"Sold",K413&lt;&gt;"Discarded",M413&gt;=JoursDormant),"Yes",""))</f>
        <v/>
      </c>
      <c r="O413" s="38">
        <f>IF(B413="","",IFERROR(INDEX('Purchases'!$I$2:$I$1000,MATCH(B413,'Purchases'!$A$2:$A$1000,0)),""))</f>
        <v/>
      </c>
    </row>
    <row r="414">
      <c r="G414" s="36">
        <f>IF(B414="","",IFERROR(INDEX('Purchases'!$G$2:$G$1000,MATCH(B414,'Purchases'!$A$2:$A$1000,0)),""))</f>
        <v/>
      </c>
      <c r="H414" s="37">
        <f>IF(B414="","",IFERROR(INDEX('Purchases'!$B$2:$B$1000,MATCH(B414,'Purchases'!$A$2:$A$1000,0)),""))</f>
        <v/>
      </c>
      <c r="I414" s="35" t="n"/>
      <c r="K414" s="38">
        <f>IF(A414="","",IF(J414&lt;&gt;"","Discarded",IF(COUNTIF('Sales'!$B$2:$B$1000,A414)-COUNTIFS('Sales'!$B$2:$B$1000,A414,'Sales'!$F$2:$F$1000,"Cancelled")-COUNTIFS('Sales'!$B$2:$B$1000,A414,'Sales'!$F$2:$F$1000,"Returned")&gt;0,"Sold",IF(N(I414)&gt;0,"Online","In stock"))))</f>
        <v/>
      </c>
      <c r="L414" s="37">
        <f>IF(K414&lt;&gt;"Sold","",IFERROR(MAXIFS('Sales'!$A$2:$A$1000,'Sales'!$B$2:$B$1000,A414,'Sales'!$F$2:$F$1000,"&lt;&gt;Cancelled",'Sales'!$F$2:$F$1000,"&lt;&gt;Returned"),""))</f>
        <v/>
      </c>
      <c r="M414" s="39">
        <f>IF(OR(A414="",H414=""),"",IF(K414="Sold",IF(L414="","",L414-H414),TODAY()-H414))</f>
        <v/>
      </c>
      <c r="N414" s="38">
        <f>IF(OR(A414="",M414=""),"",IF(AND(K414&lt;&gt;"Sold",K414&lt;&gt;"Discarded",M414&gt;=JoursDormant),"Yes",""))</f>
        <v/>
      </c>
      <c r="O414" s="38">
        <f>IF(B414="","",IFERROR(INDEX('Purchases'!$I$2:$I$1000,MATCH(B414,'Purchases'!$A$2:$A$1000,0)),""))</f>
        <v/>
      </c>
    </row>
    <row r="415">
      <c r="G415" s="36">
        <f>IF(B415="","",IFERROR(INDEX('Purchases'!$G$2:$G$1000,MATCH(B415,'Purchases'!$A$2:$A$1000,0)),""))</f>
        <v/>
      </c>
      <c r="H415" s="37">
        <f>IF(B415="","",IFERROR(INDEX('Purchases'!$B$2:$B$1000,MATCH(B415,'Purchases'!$A$2:$A$1000,0)),""))</f>
        <v/>
      </c>
      <c r="I415" s="35" t="n"/>
      <c r="K415" s="38">
        <f>IF(A415="","",IF(J415&lt;&gt;"","Discarded",IF(COUNTIF('Sales'!$B$2:$B$1000,A415)-COUNTIFS('Sales'!$B$2:$B$1000,A415,'Sales'!$F$2:$F$1000,"Cancelled")-COUNTIFS('Sales'!$B$2:$B$1000,A415,'Sales'!$F$2:$F$1000,"Returned")&gt;0,"Sold",IF(N(I415)&gt;0,"Online","In stock"))))</f>
        <v/>
      </c>
      <c r="L415" s="37">
        <f>IF(K415&lt;&gt;"Sold","",IFERROR(MAXIFS('Sales'!$A$2:$A$1000,'Sales'!$B$2:$B$1000,A415,'Sales'!$F$2:$F$1000,"&lt;&gt;Cancelled",'Sales'!$F$2:$F$1000,"&lt;&gt;Returned"),""))</f>
        <v/>
      </c>
      <c r="M415" s="39">
        <f>IF(OR(A415="",H415=""),"",IF(K415="Sold",IF(L415="","",L415-H415),TODAY()-H415))</f>
        <v/>
      </c>
      <c r="N415" s="38">
        <f>IF(OR(A415="",M415=""),"",IF(AND(K415&lt;&gt;"Sold",K415&lt;&gt;"Discarded",M415&gt;=JoursDormant),"Yes",""))</f>
        <v/>
      </c>
      <c r="O415" s="38">
        <f>IF(B415="","",IFERROR(INDEX('Purchases'!$I$2:$I$1000,MATCH(B415,'Purchases'!$A$2:$A$1000,0)),""))</f>
        <v/>
      </c>
    </row>
    <row r="416">
      <c r="G416" s="36">
        <f>IF(B416="","",IFERROR(INDEX('Purchases'!$G$2:$G$1000,MATCH(B416,'Purchases'!$A$2:$A$1000,0)),""))</f>
        <v/>
      </c>
      <c r="H416" s="37">
        <f>IF(B416="","",IFERROR(INDEX('Purchases'!$B$2:$B$1000,MATCH(B416,'Purchases'!$A$2:$A$1000,0)),""))</f>
        <v/>
      </c>
      <c r="I416" s="35" t="n"/>
      <c r="K416" s="38">
        <f>IF(A416="","",IF(J416&lt;&gt;"","Discarded",IF(COUNTIF('Sales'!$B$2:$B$1000,A416)-COUNTIFS('Sales'!$B$2:$B$1000,A416,'Sales'!$F$2:$F$1000,"Cancelled")-COUNTIFS('Sales'!$B$2:$B$1000,A416,'Sales'!$F$2:$F$1000,"Returned")&gt;0,"Sold",IF(N(I416)&gt;0,"Online","In stock"))))</f>
        <v/>
      </c>
      <c r="L416" s="37">
        <f>IF(K416&lt;&gt;"Sold","",IFERROR(MAXIFS('Sales'!$A$2:$A$1000,'Sales'!$B$2:$B$1000,A416,'Sales'!$F$2:$F$1000,"&lt;&gt;Cancelled",'Sales'!$F$2:$F$1000,"&lt;&gt;Returned"),""))</f>
        <v/>
      </c>
      <c r="M416" s="39">
        <f>IF(OR(A416="",H416=""),"",IF(K416="Sold",IF(L416="","",L416-H416),TODAY()-H416))</f>
        <v/>
      </c>
      <c r="N416" s="38">
        <f>IF(OR(A416="",M416=""),"",IF(AND(K416&lt;&gt;"Sold",K416&lt;&gt;"Discarded",M416&gt;=JoursDormant),"Yes",""))</f>
        <v/>
      </c>
      <c r="O416" s="38">
        <f>IF(B416="","",IFERROR(INDEX('Purchases'!$I$2:$I$1000,MATCH(B416,'Purchases'!$A$2:$A$1000,0)),""))</f>
        <v/>
      </c>
    </row>
    <row r="417">
      <c r="G417" s="36">
        <f>IF(B417="","",IFERROR(INDEX('Purchases'!$G$2:$G$1000,MATCH(B417,'Purchases'!$A$2:$A$1000,0)),""))</f>
        <v/>
      </c>
      <c r="H417" s="37">
        <f>IF(B417="","",IFERROR(INDEX('Purchases'!$B$2:$B$1000,MATCH(B417,'Purchases'!$A$2:$A$1000,0)),""))</f>
        <v/>
      </c>
      <c r="I417" s="35" t="n"/>
      <c r="K417" s="38">
        <f>IF(A417="","",IF(J417&lt;&gt;"","Discarded",IF(COUNTIF('Sales'!$B$2:$B$1000,A417)-COUNTIFS('Sales'!$B$2:$B$1000,A417,'Sales'!$F$2:$F$1000,"Cancelled")-COUNTIFS('Sales'!$B$2:$B$1000,A417,'Sales'!$F$2:$F$1000,"Returned")&gt;0,"Sold",IF(N(I417)&gt;0,"Online","In stock"))))</f>
        <v/>
      </c>
      <c r="L417" s="37">
        <f>IF(K417&lt;&gt;"Sold","",IFERROR(MAXIFS('Sales'!$A$2:$A$1000,'Sales'!$B$2:$B$1000,A417,'Sales'!$F$2:$F$1000,"&lt;&gt;Cancelled",'Sales'!$F$2:$F$1000,"&lt;&gt;Returned"),""))</f>
        <v/>
      </c>
      <c r="M417" s="39">
        <f>IF(OR(A417="",H417=""),"",IF(K417="Sold",IF(L417="","",L417-H417),TODAY()-H417))</f>
        <v/>
      </c>
      <c r="N417" s="38">
        <f>IF(OR(A417="",M417=""),"",IF(AND(K417&lt;&gt;"Sold",K417&lt;&gt;"Discarded",M417&gt;=JoursDormant),"Yes",""))</f>
        <v/>
      </c>
      <c r="O417" s="38">
        <f>IF(B417="","",IFERROR(INDEX('Purchases'!$I$2:$I$1000,MATCH(B417,'Purchases'!$A$2:$A$1000,0)),""))</f>
        <v/>
      </c>
    </row>
    <row r="418">
      <c r="G418" s="36">
        <f>IF(B418="","",IFERROR(INDEX('Purchases'!$G$2:$G$1000,MATCH(B418,'Purchases'!$A$2:$A$1000,0)),""))</f>
        <v/>
      </c>
      <c r="H418" s="37">
        <f>IF(B418="","",IFERROR(INDEX('Purchases'!$B$2:$B$1000,MATCH(B418,'Purchases'!$A$2:$A$1000,0)),""))</f>
        <v/>
      </c>
      <c r="I418" s="35" t="n"/>
      <c r="K418" s="38">
        <f>IF(A418="","",IF(J418&lt;&gt;"","Discarded",IF(COUNTIF('Sales'!$B$2:$B$1000,A418)-COUNTIFS('Sales'!$B$2:$B$1000,A418,'Sales'!$F$2:$F$1000,"Cancelled")-COUNTIFS('Sales'!$B$2:$B$1000,A418,'Sales'!$F$2:$F$1000,"Returned")&gt;0,"Sold",IF(N(I418)&gt;0,"Online","In stock"))))</f>
        <v/>
      </c>
      <c r="L418" s="37">
        <f>IF(K418&lt;&gt;"Sold","",IFERROR(MAXIFS('Sales'!$A$2:$A$1000,'Sales'!$B$2:$B$1000,A418,'Sales'!$F$2:$F$1000,"&lt;&gt;Cancelled",'Sales'!$F$2:$F$1000,"&lt;&gt;Returned"),""))</f>
        <v/>
      </c>
      <c r="M418" s="39">
        <f>IF(OR(A418="",H418=""),"",IF(K418="Sold",IF(L418="","",L418-H418),TODAY()-H418))</f>
        <v/>
      </c>
      <c r="N418" s="38">
        <f>IF(OR(A418="",M418=""),"",IF(AND(K418&lt;&gt;"Sold",K418&lt;&gt;"Discarded",M418&gt;=JoursDormant),"Yes",""))</f>
        <v/>
      </c>
      <c r="O418" s="38">
        <f>IF(B418="","",IFERROR(INDEX('Purchases'!$I$2:$I$1000,MATCH(B418,'Purchases'!$A$2:$A$1000,0)),""))</f>
        <v/>
      </c>
    </row>
    <row r="419">
      <c r="G419" s="36">
        <f>IF(B419="","",IFERROR(INDEX('Purchases'!$G$2:$G$1000,MATCH(B419,'Purchases'!$A$2:$A$1000,0)),""))</f>
        <v/>
      </c>
      <c r="H419" s="37">
        <f>IF(B419="","",IFERROR(INDEX('Purchases'!$B$2:$B$1000,MATCH(B419,'Purchases'!$A$2:$A$1000,0)),""))</f>
        <v/>
      </c>
      <c r="I419" s="35" t="n"/>
      <c r="K419" s="38">
        <f>IF(A419="","",IF(J419&lt;&gt;"","Discarded",IF(COUNTIF('Sales'!$B$2:$B$1000,A419)-COUNTIFS('Sales'!$B$2:$B$1000,A419,'Sales'!$F$2:$F$1000,"Cancelled")-COUNTIFS('Sales'!$B$2:$B$1000,A419,'Sales'!$F$2:$F$1000,"Returned")&gt;0,"Sold",IF(N(I419)&gt;0,"Online","In stock"))))</f>
        <v/>
      </c>
      <c r="L419" s="37">
        <f>IF(K419&lt;&gt;"Sold","",IFERROR(MAXIFS('Sales'!$A$2:$A$1000,'Sales'!$B$2:$B$1000,A419,'Sales'!$F$2:$F$1000,"&lt;&gt;Cancelled",'Sales'!$F$2:$F$1000,"&lt;&gt;Returned"),""))</f>
        <v/>
      </c>
      <c r="M419" s="39">
        <f>IF(OR(A419="",H419=""),"",IF(K419="Sold",IF(L419="","",L419-H419),TODAY()-H419))</f>
        <v/>
      </c>
      <c r="N419" s="38">
        <f>IF(OR(A419="",M419=""),"",IF(AND(K419&lt;&gt;"Sold",K419&lt;&gt;"Discarded",M419&gt;=JoursDormant),"Yes",""))</f>
        <v/>
      </c>
      <c r="O419" s="38">
        <f>IF(B419="","",IFERROR(INDEX('Purchases'!$I$2:$I$1000,MATCH(B419,'Purchases'!$A$2:$A$1000,0)),""))</f>
        <v/>
      </c>
    </row>
    <row r="420">
      <c r="G420" s="36">
        <f>IF(B420="","",IFERROR(INDEX('Purchases'!$G$2:$G$1000,MATCH(B420,'Purchases'!$A$2:$A$1000,0)),""))</f>
        <v/>
      </c>
      <c r="H420" s="37">
        <f>IF(B420="","",IFERROR(INDEX('Purchases'!$B$2:$B$1000,MATCH(B420,'Purchases'!$A$2:$A$1000,0)),""))</f>
        <v/>
      </c>
      <c r="I420" s="35" t="n"/>
      <c r="K420" s="38">
        <f>IF(A420="","",IF(J420&lt;&gt;"","Discarded",IF(COUNTIF('Sales'!$B$2:$B$1000,A420)-COUNTIFS('Sales'!$B$2:$B$1000,A420,'Sales'!$F$2:$F$1000,"Cancelled")-COUNTIFS('Sales'!$B$2:$B$1000,A420,'Sales'!$F$2:$F$1000,"Returned")&gt;0,"Sold",IF(N(I420)&gt;0,"Online","In stock"))))</f>
        <v/>
      </c>
      <c r="L420" s="37">
        <f>IF(K420&lt;&gt;"Sold","",IFERROR(MAXIFS('Sales'!$A$2:$A$1000,'Sales'!$B$2:$B$1000,A420,'Sales'!$F$2:$F$1000,"&lt;&gt;Cancelled",'Sales'!$F$2:$F$1000,"&lt;&gt;Returned"),""))</f>
        <v/>
      </c>
      <c r="M420" s="39">
        <f>IF(OR(A420="",H420=""),"",IF(K420="Sold",IF(L420="","",L420-H420),TODAY()-H420))</f>
        <v/>
      </c>
      <c r="N420" s="38">
        <f>IF(OR(A420="",M420=""),"",IF(AND(K420&lt;&gt;"Sold",K420&lt;&gt;"Discarded",M420&gt;=JoursDormant),"Yes",""))</f>
        <v/>
      </c>
      <c r="O420" s="38">
        <f>IF(B420="","",IFERROR(INDEX('Purchases'!$I$2:$I$1000,MATCH(B420,'Purchases'!$A$2:$A$1000,0)),""))</f>
        <v/>
      </c>
    </row>
    <row r="421">
      <c r="G421" s="36">
        <f>IF(B421="","",IFERROR(INDEX('Purchases'!$G$2:$G$1000,MATCH(B421,'Purchases'!$A$2:$A$1000,0)),""))</f>
        <v/>
      </c>
      <c r="H421" s="37">
        <f>IF(B421="","",IFERROR(INDEX('Purchases'!$B$2:$B$1000,MATCH(B421,'Purchases'!$A$2:$A$1000,0)),""))</f>
        <v/>
      </c>
      <c r="I421" s="35" t="n"/>
      <c r="K421" s="38">
        <f>IF(A421="","",IF(J421&lt;&gt;"","Discarded",IF(COUNTIF('Sales'!$B$2:$B$1000,A421)-COUNTIFS('Sales'!$B$2:$B$1000,A421,'Sales'!$F$2:$F$1000,"Cancelled")-COUNTIFS('Sales'!$B$2:$B$1000,A421,'Sales'!$F$2:$F$1000,"Returned")&gt;0,"Sold",IF(N(I421)&gt;0,"Online","In stock"))))</f>
        <v/>
      </c>
      <c r="L421" s="37">
        <f>IF(K421&lt;&gt;"Sold","",IFERROR(MAXIFS('Sales'!$A$2:$A$1000,'Sales'!$B$2:$B$1000,A421,'Sales'!$F$2:$F$1000,"&lt;&gt;Cancelled",'Sales'!$F$2:$F$1000,"&lt;&gt;Returned"),""))</f>
        <v/>
      </c>
      <c r="M421" s="39">
        <f>IF(OR(A421="",H421=""),"",IF(K421="Sold",IF(L421="","",L421-H421),TODAY()-H421))</f>
        <v/>
      </c>
      <c r="N421" s="38">
        <f>IF(OR(A421="",M421=""),"",IF(AND(K421&lt;&gt;"Sold",K421&lt;&gt;"Discarded",M421&gt;=JoursDormant),"Yes",""))</f>
        <v/>
      </c>
      <c r="O421" s="38">
        <f>IF(B421="","",IFERROR(INDEX('Purchases'!$I$2:$I$1000,MATCH(B421,'Purchases'!$A$2:$A$1000,0)),""))</f>
        <v/>
      </c>
    </row>
    <row r="422">
      <c r="G422" s="36">
        <f>IF(B422="","",IFERROR(INDEX('Purchases'!$G$2:$G$1000,MATCH(B422,'Purchases'!$A$2:$A$1000,0)),""))</f>
        <v/>
      </c>
      <c r="H422" s="37">
        <f>IF(B422="","",IFERROR(INDEX('Purchases'!$B$2:$B$1000,MATCH(B422,'Purchases'!$A$2:$A$1000,0)),""))</f>
        <v/>
      </c>
      <c r="I422" s="35" t="n"/>
      <c r="K422" s="38">
        <f>IF(A422="","",IF(J422&lt;&gt;"","Discarded",IF(COUNTIF('Sales'!$B$2:$B$1000,A422)-COUNTIFS('Sales'!$B$2:$B$1000,A422,'Sales'!$F$2:$F$1000,"Cancelled")-COUNTIFS('Sales'!$B$2:$B$1000,A422,'Sales'!$F$2:$F$1000,"Returned")&gt;0,"Sold",IF(N(I422)&gt;0,"Online","In stock"))))</f>
        <v/>
      </c>
      <c r="L422" s="37">
        <f>IF(K422&lt;&gt;"Sold","",IFERROR(MAXIFS('Sales'!$A$2:$A$1000,'Sales'!$B$2:$B$1000,A422,'Sales'!$F$2:$F$1000,"&lt;&gt;Cancelled",'Sales'!$F$2:$F$1000,"&lt;&gt;Returned"),""))</f>
        <v/>
      </c>
      <c r="M422" s="39">
        <f>IF(OR(A422="",H422=""),"",IF(K422="Sold",IF(L422="","",L422-H422),TODAY()-H422))</f>
        <v/>
      </c>
      <c r="N422" s="38">
        <f>IF(OR(A422="",M422=""),"",IF(AND(K422&lt;&gt;"Sold",K422&lt;&gt;"Discarded",M422&gt;=JoursDormant),"Yes",""))</f>
        <v/>
      </c>
      <c r="O422" s="38">
        <f>IF(B422="","",IFERROR(INDEX('Purchases'!$I$2:$I$1000,MATCH(B422,'Purchases'!$A$2:$A$1000,0)),""))</f>
        <v/>
      </c>
    </row>
    <row r="423">
      <c r="G423" s="36">
        <f>IF(B423="","",IFERROR(INDEX('Purchases'!$G$2:$G$1000,MATCH(B423,'Purchases'!$A$2:$A$1000,0)),""))</f>
        <v/>
      </c>
      <c r="H423" s="37">
        <f>IF(B423="","",IFERROR(INDEX('Purchases'!$B$2:$B$1000,MATCH(B423,'Purchases'!$A$2:$A$1000,0)),""))</f>
        <v/>
      </c>
      <c r="I423" s="35" t="n"/>
      <c r="K423" s="38">
        <f>IF(A423="","",IF(J423&lt;&gt;"","Discarded",IF(COUNTIF('Sales'!$B$2:$B$1000,A423)-COUNTIFS('Sales'!$B$2:$B$1000,A423,'Sales'!$F$2:$F$1000,"Cancelled")-COUNTIFS('Sales'!$B$2:$B$1000,A423,'Sales'!$F$2:$F$1000,"Returned")&gt;0,"Sold",IF(N(I423)&gt;0,"Online","In stock"))))</f>
        <v/>
      </c>
      <c r="L423" s="37">
        <f>IF(K423&lt;&gt;"Sold","",IFERROR(MAXIFS('Sales'!$A$2:$A$1000,'Sales'!$B$2:$B$1000,A423,'Sales'!$F$2:$F$1000,"&lt;&gt;Cancelled",'Sales'!$F$2:$F$1000,"&lt;&gt;Returned"),""))</f>
        <v/>
      </c>
      <c r="M423" s="39">
        <f>IF(OR(A423="",H423=""),"",IF(K423="Sold",IF(L423="","",L423-H423),TODAY()-H423))</f>
        <v/>
      </c>
      <c r="N423" s="38">
        <f>IF(OR(A423="",M423=""),"",IF(AND(K423&lt;&gt;"Sold",K423&lt;&gt;"Discarded",M423&gt;=JoursDormant),"Yes",""))</f>
        <v/>
      </c>
      <c r="O423" s="38">
        <f>IF(B423="","",IFERROR(INDEX('Purchases'!$I$2:$I$1000,MATCH(B423,'Purchases'!$A$2:$A$1000,0)),""))</f>
        <v/>
      </c>
    </row>
    <row r="424">
      <c r="G424" s="36">
        <f>IF(B424="","",IFERROR(INDEX('Purchases'!$G$2:$G$1000,MATCH(B424,'Purchases'!$A$2:$A$1000,0)),""))</f>
        <v/>
      </c>
      <c r="H424" s="37">
        <f>IF(B424="","",IFERROR(INDEX('Purchases'!$B$2:$B$1000,MATCH(B424,'Purchases'!$A$2:$A$1000,0)),""))</f>
        <v/>
      </c>
      <c r="I424" s="35" t="n"/>
      <c r="K424" s="38">
        <f>IF(A424="","",IF(J424&lt;&gt;"","Discarded",IF(COUNTIF('Sales'!$B$2:$B$1000,A424)-COUNTIFS('Sales'!$B$2:$B$1000,A424,'Sales'!$F$2:$F$1000,"Cancelled")-COUNTIFS('Sales'!$B$2:$B$1000,A424,'Sales'!$F$2:$F$1000,"Returned")&gt;0,"Sold",IF(N(I424)&gt;0,"Online","In stock"))))</f>
        <v/>
      </c>
      <c r="L424" s="37">
        <f>IF(K424&lt;&gt;"Sold","",IFERROR(MAXIFS('Sales'!$A$2:$A$1000,'Sales'!$B$2:$B$1000,A424,'Sales'!$F$2:$F$1000,"&lt;&gt;Cancelled",'Sales'!$F$2:$F$1000,"&lt;&gt;Returned"),""))</f>
        <v/>
      </c>
      <c r="M424" s="39">
        <f>IF(OR(A424="",H424=""),"",IF(K424="Sold",IF(L424="","",L424-H424),TODAY()-H424))</f>
        <v/>
      </c>
      <c r="N424" s="38">
        <f>IF(OR(A424="",M424=""),"",IF(AND(K424&lt;&gt;"Sold",K424&lt;&gt;"Discarded",M424&gt;=JoursDormant),"Yes",""))</f>
        <v/>
      </c>
      <c r="O424" s="38">
        <f>IF(B424="","",IFERROR(INDEX('Purchases'!$I$2:$I$1000,MATCH(B424,'Purchases'!$A$2:$A$1000,0)),""))</f>
        <v/>
      </c>
    </row>
    <row r="425">
      <c r="G425" s="36">
        <f>IF(B425="","",IFERROR(INDEX('Purchases'!$G$2:$G$1000,MATCH(B425,'Purchases'!$A$2:$A$1000,0)),""))</f>
        <v/>
      </c>
      <c r="H425" s="37">
        <f>IF(B425="","",IFERROR(INDEX('Purchases'!$B$2:$B$1000,MATCH(B425,'Purchases'!$A$2:$A$1000,0)),""))</f>
        <v/>
      </c>
      <c r="I425" s="35" t="n"/>
      <c r="K425" s="38">
        <f>IF(A425="","",IF(J425&lt;&gt;"","Discarded",IF(COUNTIF('Sales'!$B$2:$B$1000,A425)-COUNTIFS('Sales'!$B$2:$B$1000,A425,'Sales'!$F$2:$F$1000,"Cancelled")-COUNTIFS('Sales'!$B$2:$B$1000,A425,'Sales'!$F$2:$F$1000,"Returned")&gt;0,"Sold",IF(N(I425)&gt;0,"Online","In stock"))))</f>
        <v/>
      </c>
      <c r="L425" s="37">
        <f>IF(K425&lt;&gt;"Sold","",IFERROR(MAXIFS('Sales'!$A$2:$A$1000,'Sales'!$B$2:$B$1000,A425,'Sales'!$F$2:$F$1000,"&lt;&gt;Cancelled",'Sales'!$F$2:$F$1000,"&lt;&gt;Returned"),""))</f>
        <v/>
      </c>
      <c r="M425" s="39">
        <f>IF(OR(A425="",H425=""),"",IF(K425="Sold",IF(L425="","",L425-H425),TODAY()-H425))</f>
        <v/>
      </c>
      <c r="N425" s="38">
        <f>IF(OR(A425="",M425=""),"",IF(AND(K425&lt;&gt;"Sold",K425&lt;&gt;"Discarded",M425&gt;=JoursDormant),"Yes",""))</f>
        <v/>
      </c>
      <c r="O425" s="38">
        <f>IF(B425="","",IFERROR(INDEX('Purchases'!$I$2:$I$1000,MATCH(B425,'Purchases'!$A$2:$A$1000,0)),""))</f>
        <v/>
      </c>
    </row>
    <row r="426">
      <c r="G426" s="36">
        <f>IF(B426="","",IFERROR(INDEX('Purchases'!$G$2:$G$1000,MATCH(B426,'Purchases'!$A$2:$A$1000,0)),""))</f>
        <v/>
      </c>
      <c r="H426" s="37">
        <f>IF(B426="","",IFERROR(INDEX('Purchases'!$B$2:$B$1000,MATCH(B426,'Purchases'!$A$2:$A$1000,0)),""))</f>
        <v/>
      </c>
      <c r="I426" s="35" t="n"/>
      <c r="K426" s="38">
        <f>IF(A426="","",IF(J426&lt;&gt;"","Discarded",IF(COUNTIF('Sales'!$B$2:$B$1000,A426)-COUNTIFS('Sales'!$B$2:$B$1000,A426,'Sales'!$F$2:$F$1000,"Cancelled")-COUNTIFS('Sales'!$B$2:$B$1000,A426,'Sales'!$F$2:$F$1000,"Returned")&gt;0,"Sold",IF(N(I426)&gt;0,"Online","In stock"))))</f>
        <v/>
      </c>
      <c r="L426" s="37">
        <f>IF(K426&lt;&gt;"Sold","",IFERROR(MAXIFS('Sales'!$A$2:$A$1000,'Sales'!$B$2:$B$1000,A426,'Sales'!$F$2:$F$1000,"&lt;&gt;Cancelled",'Sales'!$F$2:$F$1000,"&lt;&gt;Returned"),""))</f>
        <v/>
      </c>
      <c r="M426" s="39">
        <f>IF(OR(A426="",H426=""),"",IF(K426="Sold",IF(L426="","",L426-H426),TODAY()-H426))</f>
        <v/>
      </c>
      <c r="N426" s="38">
        <f>IF(OR(A426="",M426=""),"",IF(AND(K426&lt;&gt;"Sold",K426&lt;&gt;"Discarded",M426&gt;=JoursDormant),"Yes",""))</f>
        <v/>
      </c>
      <c r="O426" s="38">
        <f>IF(B426="","",IFERROR(INDEX('Purchases'!$I$2:$I$1000,MATCH(B426,'Purchases'!$A$2:$A$1000,0)),""))</f>
        <v/>
      </c>
    </row>
    <row r="427">
      <c r="G427" s="36">
        <f>IF(B427="","",IFERROR(INDEX('Purchases'!$G$2:$G$1000,MATCH(B427,'Purchases'!$A$2:$A$1000,0)),""))</f>
        <v/>
      </c>
      <c r="H427" s="37">
        <f>IF(B427="","",IFERROR(INDEX('Purchases'!$B$2:$B$1000,MATCH(B427,'Purchases'!$A$2:$A$1000,0)),""))</f>
        <v/>
      </c>
      <c r="I427" s="35" t="n"/>
      <c r="K427" s="38">
        <f>IF(A427="","",IF(J427&lt;&gt;"","Discarded",IF(COUNTIF('Sales'!$B$2:$B$1000,A427)-COUNTIFS('Sales'!$B$2:$B$1000,A427,'Sales'!$F$2:$F$1000,"Cancelled")-COUNTIFS('Sales'!$B$2:$B$1000,A427,'Sales'!$F$2:$F$1000,"Returned")&gt;0,"Sold",IF(N(I427)&gt;0,"Online","In stock"))))</f>
        <v/>
      </c>
      <c r="L427" s="37">
        <f>IF(K427&lt;&gt;"Sold","",IFERROR(MAXIFS('Sales'!$A$2:$A$1000,'Sales'!$B$2:$B$1000,A427,'Sales'!$F$2:$F$1000,"&lt;&gt;Cancelled",'Sales'!$F$2:$F$1000,"&lt;&gt;Returned"),""))</f>
        <v/>
      </c>
      <c r="M427" s="39">
        <f>IF(OR(A427="",H427=""),"",IF(K427="Sold",IF(L427="","",L427-H427),TODAY()-H427))</f>
        <v/>
      </c>
      <c r="N427" s="38">
        <f>IF(OR(A427="",M427=""),"",IF(AND(K427&lt;&gt;"Sold",K427&lt;&gt;"Discarded",M427&gt;=JoursDormant),"Yes",""))</f>
        <v/>
      </c>
      <c r="O427" s="38">
        <f>IF(B427="","",IFERROR(INDEX('Purchases'!$I$2:$I$1000,MATCH(B427,'Purchases'!$A$2:$A$1000,0)),""))</f>
        <v/>
      </c>
    </row>
    <row r="428">
      <c r="G428" s="36">
        <f>IF(B428="","",IFERROR(INDEX('Purchases'!$G$2:$G$1000,MATCH(B428,'Purchases'!$A$2:$A$1000,0)),""))</f>
        <v/>
      </c>
      <c r="H428" s="37">
        <f>IF(B428="","",IFERROR(INDEX('Purchases'!$B$2:$B$1000,MATCH(B428,'Purchases'!$A$2:$A$1000,0)),""))</f>
        <v/>
      </c>
      <c r="I428" s="35" t="n"/>
      <c r="K428" s="38">
        <f>IF(A428="","",IF(J428&lt;&gt;"","Discarded",IF(COUNTIF('Sales'!$B$2:$B$1000,A428)-COUNTIFS('Sales'!$B$2:$B$1000,A428,'Sales'!$F$2:$F$1000,"Cancelled")-COUNTIFS('Sales'!$B$2:$B$1000,A428,'Sales'!$F$2:$F$1000,"Returned")&gt;0,"Sold",IF(N(I428)&gt;0,"Online","In stock"))))</f>
        <v/>
      </c>
      <c r="L428" s="37">
        <f>IF(K428&lt;&gt;"Sold","",IFERROR(MAXIFS('Sales'!$A$2:$A$1000,'Sales'!$B$2:$B$1000,A428,'Sales'!$F$2:$F$1000,"&lt;&gt;Cancelled",'Sales'!$F$2:$F$1000,"&lt;&gt;Returned"),""))</f>
        <v/>
      </c>
      <c r="M428" s="39">
        <f>IF(OR(A428="",H428=""),"",IF(K428="Sold",IF(L428="","",L428-H428),TODAY()-H428))</f>
        <v/>
      </c>
      <c r="N428" s="38">
        <f>IF(OR(A428="",M428=""),"",IF(AND(K428&lt;&gt;"Sold",K428&lt;&gt;"Discarded",M428&gt;=JoursDormant),"Yes",""))</f>
        <v/>
      </c>
      <c r="O428" s="38">
        <f>IF(B428="","",IFERROR(INDEX('Purchases'!$I$2:$I$1000,MATCH(B428,'Purchases'!$A$2:$A$1000,0)),""))</f>
        <v/>
      </c>
    </row>
    <row r="429">
      <c r="G429" s="36">
        <f>IF(B429="","",IFERROR(INDEX('Purchases'!$G$2:$G$1000,MATCH(B429,'Purchases'!$A$2:$A$1000,0)),""))</f>
        <v/>
      </c>
      <c r="H429" s="37">
        <f>IF(B429="","",IFERROR(INDEX('Purchases'!$B$2:$B$1000,MATCH(B429,'Purchases'!$A$2:$A$1000,0)),""))</f>
        <v/>
      </c>
      <c r="I429" s="35" t="n"/>
      <c r="K429" s="38">
        <f>IF(A429="","",IF(J429&lt;&gt;"","Discarded",IF(COUNTIF('Sales'!$B$2:$B$1000,A429)-COUNTIFS('Sales'!$B$2:$B$1000,A429,'Sales'!$F$2:$F$1000,"Cancelled")-COUNTIFS('Sales'!$B$2:$B$1000,A429,'Sales'!$F$2:$F$1000,"Returned")&gt;0,"Sold",IF(N(I429)&gt;0,"Online","In stock"))))</f>
        <v/>
      </c>
      <c r="L429" s="37">
        <f>IF(K429&lt;&gt;"Sold","",IFERROR(MAXIFS('Sales'!$A$2:$A$1000,'Sales'!$B$2:$B$1000,A429,'Sales'!$F$2:$F$1000,"&lt;&gt;Cancelled",'Sales'!$F$2:$F$1000,"&lt;&gt;Returned"),""))</f>
        <v/>
      </c>
      <c r="M429" s="39">
        <f>IF(OR(A429="",H429=""),"",IF(K429="Sold",IF(L429="","",L429-H429),TODAY()-H429))</f>
        <v/>
      </c>
      <c r="N429" s="38">
        <f>IF(OR(A429="",M429=""),"",IF(AND(K429&lt;&gt;"Sold",K429&lt;&gt;"Discarded",M429&gt;=JoursDormant),"Yes",""))</f>
        <v/>
      </c>
      <c r="O429" s="38">
        <f>IF(B429="","",IFERROR(INDEX('Purchases'!$I$2:$I$1000,MATCH(B429,'Purchases'!$A$2:$A$1000,0)),""))</f>
        <v/>
      </c>
    </row>
    <row r="430">
      <c r="G430" s="36">
        <f>IF(B430="","",IFERROR(INDEX('Purchases'!$G$2:$G$1000,MATCH(B430,'Purchases'!$A$2:$A$1000,0)),""))</f>
        <v/>
      </c>
      <c r="H430" s="37">
        <f>IF(B430="","",IFERROR(INDEX('Purchases'!$B$2:$B$1000,MATCH(B430,'Purchases'!$A$2:$A$1000,0)),""))</f>
        <v/>
      </c>
      <c r="I430" s="35" t="n"/>
      <c r="K430" s="38">
        <f>IF(A430="","",IF(J430&lt;&gt;"","Discarded",IF(COUNTIF('Sales'!$B$2:$B$1000,A430)-COUNTIFS('Sales'!$B$2:$B$1000,A430,'Sales'!$F$2:$F$1000,"Cancelled")-COUNTIFS('Sales'!$B$2:$B$1000,A430,'Sales'!$F$2:$F$1000,"Returned")&gt;0,"Sold",IF(N(I430)&gt;0,"Online","In stock"))))</f>
        <v/>
      </c>
      <c r="L430" s="37">
        <f>IF(K430&lt;&gt;"Sold","",IFERROR(MAXIFS('Sales'!$A$2:$A$1000,'Sales'!$B$2:$B$1000,A430,'Sales'!$F$2:$F$1000,"&lt;&gt;Cancelled",'Sales'!$F$2:$F$1000,"&lt;&gt;Returned"),""))</f>
        <v/>
      </c>
      <c r="M430" s="39">
        <f>IF(OR(A430="",H430=""),"",IF(K430="Sold",IF(L430="","",L430-H430),TODAY()-H430))</f>
        <v/>
      </c>
      <c r="N430" s="38">
        <f>IF(OR(A430="",M430=""),"",IF(AND(K430&lt;&gt;"Sold",K430&lt;&gt;"Discarded",M430&gt;=JoursDormant),"Yes",""))</f>
        <v/>
      </c>
      <c r="O430" s="38">
        <f>IF(B430="","",IFERROR(INDEX('Purchases'!$I$2:$I$1000,MATCH(B430,'Purchases'!$A$2:$A$1000,0)),""))</f>
        <v/>
      </c>
    </row>
    <row r="431">
      <c r="G431" s="36">
        <f>IF(B431="","",IFERROR(INDEX('Purchases'!$G$2:$G$1000,MATCH(B431,'Purchases'!$A$2:$A$1000,0)),""))</f>
        <v/>
      </c>
      <c r="H431" s="37">
        <f>IF(B431="","",IFERROR(INDEX('Purchases'!$B$2:$B$1000,MATCH(B431,'Purchases'!$A$2:$A$1000,0)),""))</f>
        <v/>
      </c>
      <c r="I431" s="35" t="n"/>
      <c r="K431" s="38">
        <f>IF(A431="","",IF(J431&lt;&gt;"","Discarded",IF(COUNTIF('Sales'!$B$2:$B$1000,A431)-COUNTIFS('Sales'!$B$2:$B$1000,A431,'Sales'!$F$2:$F$1000,"Cancelled")-COUNTIFS('Sales'!$B$2:$B$1000,A431,'Sales'!$F$2:$F$1000,"Returned")&gt;0,"Sold",IF(N(I431)&gt;0,"Online","In stock"))))</f>
        <v/>
      </c>
      <c r="L431" s="37">
        <f>IF(K431&lt;&gt;"Sold","",IFERROR(MAXIFS('Sales'!$A$2:$A$1000,'Sales'!$B$2:$B$1000,A431,'Sales'!$F$2:$F$1000,"&lt;&gt;Cancelled",'Sales'!$F$2:$F$1000,"&lt;&gt;Returned"),""))</f>
        <v/>
      </c>
      <c r="M431" s="39">
        <f>IF(OR(A431="",H431=""),"",IF(K431="Sold",IF(L431="","",L431-H431),TODAY()-H431))</f>
        <v/>
      </c>
      <c r="N431" s="38">
        <f>IF(OR(A431="",M431=""),"",IF(AND(K431&lt;&gt;"Sold",K431&lt;&gt;"Discarded",M431&gt;=JoursDormant),"Yes",""))</f>
        <v/>
      </c>
      <c r="O431" s="38">
        <f>IF(B431="","",IFERROR(INDEX('Purchases'!$I$2:$I$1000,MATCH(B431,'Purchases'!$A$2:$A$1000,0)),""))</f>
        <v/>
      </c>
    </row>
    <row r="432">
      <c r="G432" s="36">
        <f>IF(B432="","",IFERROR(INDEX('Purchases'!$G$2:$G$1000,MATCH(B432,'Purchases'!$A$2:$A$1000,0)),""))</f>
        <v/>
      </c>
      <c r="H432" s="37">
        <f>IF(B432="","",IFERROR(INDEX('Purchases'!$B$2:$B$1000,MATCH(B432,'Purchases'!$A$2:$A$1000,0)),""))</f>
        <v/>
      </c>
      <c r="I432" s="35" t="n"/>
      <c r="K432" s="38">
        <f>IF(A432="","",IF(J432&lt;&gt;"","Discarded",IF(COUNTIF('Sales'!$B$2:$B$1000,A432)-COUNTIFS('Sales'!$B$2:$B$1000,A432,'Sales'!$F$2:$F$1000,"Cancelled")-COUNTIFS('Sales'!$B$2:$B$1000,A432,'Sales'!$F$2:$F$1000,"Returned")&gt;0,"Sold",IF(N(I432)&gt;0,"Online","In stock"))))</f>
        <v/>
      </c>
      <c r="L432" s="37">
        <f>IF(K432&lt;&gt;"Sold","",IFERROR(MAXIFS('Sales'!$A$2:$A$1000,'Sales'!$B$2:$B$1000,A432,'Sales'!$F$2:$F$1000,"&lt;&gt;Cancelled",'Sales'!$F$2:$F$1000,"&lt;&gt;Returned"),""))</f>
        <v/>
      </c>
      <c r="M432" s="39">
        <f>IF(OR(A432="",H432=""),"",IF(K432="Sold",IF(L432="","",L432-H432),TODAY()-H432))</f>
        <v/>
      </c>
      <c r="N432" s="38">
        <f>IF(OR(A432="",M432=""),"",IF(AND(K432&lt;&gt;"Sold",K432&lt;&gt;"Discarded",M432&gt;=JoursDormant),"Yes",""))</f>
        <v/>
      </c>
      <c r="O432" s="38">
        <f>IF(B432="","",IFERROR(INDEX('Purchases'!$I$2:$I$1000,MATCH(B432,'Purchases'!$A$2:$A$1000,0)),""))</f>
        <v/>
      </c>
    </row>
    <row r="433">
      <c r="G433" s="36">
        <f>IF(B433="","",IFERROR(INDEX('Purchases'!$G$2:$G$1000,MATCH(B433,'Purchases'!$A$2:$A$1000,0)),""))</f>
        <v/>
      </c>
      <c r="H433" s="37">
        <f>IF(B433="","",IFERROR(INDEX('Purchases'!$B$2:$B$1000,MATCH(B433,'Purchases'!$A$2:$A$1000,0)),""))</f>
        <v/>
      </c>
      <c r="I433" s="35" t="n"/>
      <c r="K433" s="38">
        <f>IF(A433="","",IF(J433&lt;&gt;"","Discarded",IF(COUNTIF('Sales'!$B$2:$B$1000,A433)-COUNTIFS('Sales'!$B$2:$B$1000,A433,'Sales'!$F$2:$F$1000,"Cancelled")-COUNTIFS('Sales'!$B$2:$B$1000,A433,'Sales'!$F$2:$F$1000,"Returned")&gt;0,"Sold",IF(N(I433)&gt;0,"Online","In stock"))))</f>
        <v/>
      </c>
      <c r="L433" s="37">
        <f>IF(K433&lt;&gt;"Sold","",IFERROR(MAXIFS('Sales'!$A$2:$A$1000,'Sales'!$B$2:$B$1000,A433,'Sales'!$F$2:$F$1000,"&lt;&gt;Cancelled",'Sales'!$F$2:$F$1000,"&lt;&gt;Returned"),""))</f>
        <v/>
      </c>
      <c r="M433" s="39">
        <f>IF(OR(A433="",H433=""),"",IF(K433="Sold",IF(L433="","",L433-H433),TODAY()-H433))</f>
        <v/>
      </c>
      <c r="N433" s="38">
        <f>IF(OR(A433="",M433=""),"",IF(AND(K433&lt;&gt;"Sold",K433&lt;&gt;"Discarded",M433&gt;=JoursDormant),"Yes",""))</f>
        <v/>
      </c>
      <c r="O433" s="38">
        <f>IF(B433="","",IFERROR(INDEX('Purchases'!$I$2:$I$1000,MATCH(B433,'Purchases'!$A$2:$A$1000,0)),""))</f>
        <v/>
      </c>
    </row>
    <row r="434">
      <c r="G434" s="36">
        <f>IF(B434="","",IFERROR(INDEX('Purchases'!$G$2:$G$1000,MATCH(B434,'Purchases'!$A$2:$A$1000,0)),""))</f>
        <v/>
      </c>
      <c r="H434" s="37">
        <f>IF(B434="","",IFERROR(INDEX('Purchases'!$B$2:$B$1000,MATCH(B434,'Purchases'!$A$2:$A$1000,0)),""))</f>
        <v/>
      </c>
      <c r="I434" s="35" t="n"/>
      <c r="K434" s="38">
        <f>IF(A434="","",IF(J434&lt;&gt;"","Discarded",IF(COUNTIF('Sales'!$B$2:$B$1000,A434)-COUNTIFS('Sales'!$B$2:$B$1000,A434,'Sales'!$F$2:$F$1000,"Cancelled")-COUNTIFS('Sales'!$B$2:$B$1000,A434,'Sales'!$F$2:$F$1000,"Returned")&gt;0,"Sold",IF(N(I434)&gt;0,"Online","In stock"))))</f>
        <v/>
      </c>
      <c r="L434" s="37">
        <f>IF(K434&lt;&gt;"Sold","",IFERROR(MAXIFS('Sales'!$A$2:$A$1000,'Sales'!$B$2:$B$1000,A434,'Sales'!$F$2:$F$1000,"&lt;&gt;Cancelled",'Sales'!$F$2:$F$1000,"&lt;&gt;Returned"),""))</f>
        <v/>
      </c>
      <c r="M434" s="39">
        <f>IF(OR(A434="",H434=""),"",IF(K434="Sold",IF(L434="","",L434-H434),TODAY()-H434))</f>
        <v/>
      </c>
      <c r="N434" s="38">
        <f>IF(OR(A434="",M434=""),"",IF(AND(K434&lt;&gt;"Sold",K434&lt;&gt;"Discarded",M434&gt;=JoursDormant),"Yes",""))</f>
        <v/>
      </c>
      <c r="O434" s="38">
        <f>IF(B434="","",IFERROR(INDEX('Purchases'!$I$2:$I$1000,MATCH(B434,'Purchases'!$A$2:$A$1000,0)),""))</f>
        <v/>
      </c>
    </row>
    <row r="435">
      <c r="G435" s="36">
        <f>IF(B435="","",IFERROR(INDEX('Purchases'!$G$2:$G$1000,MATCH(B435,'Purchases'!$A$2:$A$1000,0)),""))</f>
        <v/>
      </c>
      <c r="H435" s="37">
        <f>IF(B435="","",IFERROR(INDEX('Purchases'!$B$2:$B$1000,MATCH(B435,'Purchases'!$A$2:$A$1000,0)),""))</f>
        <v/>
      </c>
      <c r="I435" s="35" t="n"/>
      <c r="K435" s="38">
        <f>IF(A435="","",IF(J435&lt;&gt;"","Discarded",IF(COUNTIF('Sales'!$B$2:$B$1000,A435)-COUNTIFS('Sales'!$B$2:$B$1000,A435,'Sales'!$F$2:$F$1000,"Cancelled")-COUNTIFS('Sales'!$B$2:$B$1000,A435,'Sales'!$F$2:$F$1000,"Returned")&gt;0,"Sold",IF(N(I435)&gt;0,"Online","In stock"))))</f>
        <v/>
      </c>
      <c r="L435" s="37">
        <f>IF(K435&lt;&gt;"Sold","",IFERROR(MAXIFS('Sales'!$A$2:$A$1000,'Sales'!$B$2:$B$1000,A435,'Sales'!$F$2:$F$1000,"&lt;&gt;Cancelled",'Sales'!$F$2:$F$1000,"&lt;&gt;Returned"),""))</f>
        <v/>
      </c>
      <c r="M435" s="39">
        <f>IF(OR(A435="",H435=""),"",IF(K435="Sold",IF(L435="","",L435-H435),TODAY()-H435))</f>
        <v/>
      </c>
      <c r="N435" s="38">
        <f>IF(OR(A435="",M435=""),"",IF(AND(K435&lt;&gt;"Sold",K435&lt;&gt;"Discarded",M435&gt;=JoursDormant),"Yes",""))</f>
        <v/>
      </c>
      <c r="O435" s="38">
        <f>IF(B435="","",IFERROR(INDEX('Purchases'!$I$2:$I$1000,MATCH(B435,'Purchases'!$A$2:$A$1000,0)),""))</f>
        <v/>
      </c>
    </row>
    <row r="436">
      <c r="G436" s="36">
        <f>IF(B436="","",IFERROR(INDEX('Purchases'!$G$2:$G$1000,MATCH(B436,'Purchases'!$A$2:$A$1000,0)),""))</f>
        <v/>
      </c>
      <c r="H436" s="37">
        <f>IF(B436="","",IFERROR(INDEX('Purchases'!$B$2:$B$1000,MATCH(B436,'Purchases'!$A$2:$A$1000,0)),""))</f>
        <v/>
      </c>
      <c r="I436" s="35" t="n"/>
      <c r="K436" s="38">
        <f>IF(A436="","",IF(J436&lt;&gt;"","Discarded",IF(COUNTIF('Sales'!$B$2:$B$1000,A436)-COUNTIFS('Sales'!$B$2:$B$1000,A436,'Sales'!$F$2:$F$1000,"Cancelled")-COUNTIFS('Sales'!$B$2:$B$1000,A436,'Sales'!$F$2:$F$1000,"Returned")&gt;0,"Sold",IF(N(I436)&gt;0,"Online","In stock"))))</f>
        <v/>
      </c>
      <c r="L436" s="37">
        <f>IF(K436&lt;&gt;"Sold","",IFERROR(MAXIFS('Sales'!$A$2:$A$1000,'Sales'!$B$2:$B$1000,A436,'Sales'!$F$2:$F$1000,"&lt;&gt;Cancelled",'Sales'!$F$2:$F$1000,"&lt;&gt;Returned"),""))</f>
        <v/>
      </c>
      <c r="M436" s="39">
        <f>IF(OR(A436="",H436=""),"",IF(K436="Sold",IF(L436="","",L436-H436),TODAY()-H436))</f>
        <v/>
      </c>
      <c r="N436" s="38">
        <f>IF(OR(A436="",M436=""),"",IF(AND(K436&lt;&gt;"Sold",K436&lt;&gt;"Discarded",M436&gt;=JoursDormant),"Yes",""))</f>
        <v/>
      </c>
      <c r="O436" s="38">
        <f>IF(B436="","",IFERROR(INDEX('Purchases'!$I$2:$I$1000,MATCH(B436,'Purchases'!$A$2:$A$1000,0)),""))</f>
        <v/>
      </c>
    </row>
    <row r="437">
      <c r="G437" s="36">
        <f>IF(B437="","",IFERROR(INDEX('Purchases'!$G$2:$G$1000,MATCH(B437,'Purchases'!$A$2:$A$1000,0)),""))</f>
        <v/>
      </c>
      <c r="H437" s="37">
        <f>IF(B437="","",IFERROR(INDEX('Purchases'!$B$2:$B$1000,MATCH(B437,'Purchases'!$A$2:$A$1000,0)),""))</f>
        <v/>
      </c>
      <c r="I437" s="35" t="n"/>
      <c r="K437" s="38">
        <f>IF(A437="","",IF(J437&lt;&gt;"","Discarded",IF(COUNTIF('Sales'!$B$2:$B$1000,A437)-COUNTIFS('Sales'!$B$2:$B$1000,A437,'Sales'!$F$2:$F$1000,"Cancelled")-COUNTIFS('Sales'!$B$2:$B$1000,A437,'Sales'!$F$2:$F$1000,"Returned")&gt;0,"Sold",IF(N(I437)&gt;0,"Online","In stock"))))</f>
        <v/>
      </c>
      <c r="L437" s="37">
        <f>IF(K437&lt;&gt;"Sold","",IFERROR(MAXIFS('Sales'!$A$2:$A$1000,'Sales'!$B$2:$B$1000,A437,'Sales'!$F$2:$F$1000,"&lt;&gt;Cancelled",'Sales'!$F$2:$F$1000,"&lt;&gt;Returned"),""))</f>
        <v/>
      </c>
      <c r="M437" s="39">
        <f>IF(OR(A437="",H437=""),"",IF(K437="Sold",IF(L437="","",L437-H437),TODAY()-H437))</f>
        <v/>
      </c>
      <c r="N437" s="38">
        <f>IF(OR(A437="",M437=""),"",IF(AND(K437&lt;&gt;"Sold",K437&lt;&gt;"Discarded",M437&gt;=JoursDormant),"Yes",""))</f>
        <v/>
      </c>
      <c r="O437" s="38">
        <f>IF(B437="","",IFERROR(INDEX('Purchases'!$I$2:$I$1000,MATCH(B437,'Purchases'!$A$2:$A$1000,0)),""))</f>
        <v/>
      </c>
    </row>
    <row r="438">
      <c r="G438" s="36">
        <f>IF(B438="","",IFERROR(INDEX('Purchases'!$G$2:$G$1000,MATCH(B438,'Purchases'!$A$2:$A$1000,0)),""))</f>
        <v/>
      </c>
      <c r="H438" s="37">
        <f>IF(B438="","",IFERROR(INDEX('Purchases'!$B$2:$B$1000,MATCH(B438,'Purchases'!$A$2:$A$1000,0)),""))</f>
        <v/>
      </c>
      <c r="I438" s="35" t="n"/>
      <c r="K438" s="38">
        <f>IF(A438="","",IF(J438&lt;&gt;"","Discarded",IF(COUNTIF('Sales'!$B$2:$B$1000,A438)-COUNTIFS('Sales'!$B$2:$B$1000,A438,'Sales'!$F$2:$F$1000,"Cancelled")-COUNTIFS('Sales'!$B$2:$B$1000,A438,'Sales'!$F$2:$F$1000,"Returned")&gt;0,"Sold",IF(N(I438)&gt;0,"Online","In stock"))))</f>
        <v/>
      </c>
      <c r="L438" s="37">
        <f>IF(K438&lt;&gt;"Sold","",IFERROR(MAXIFS('Sales'!$A$2:$A$1000,'Sales'!$B$2:$B$1000,A438,'Sales'!$F$2:$F$1000,"&lt;&gt;Cancelled",'Sales'!$F$2:$F$1000,"&lt;&gt;Returned"),""))</f>
        <v/>
      </c>
      <c r="M438" s="39">
        <f>IF(OR(A438="",H438=""),"",IF(K438="Sold",IF(L438="","",L438-H438),TODAY()-H438))</f>
        <v/>
      </c>
      <c r="N438" s="38">
        <f>IF(OR(A438="",M438=""),"",IF(AND(K438&lt;&gt;"Sold",K438&lt;&gt;"Discarded",M438&gt;=JoursDormant),"Yes",""))</f>
        <v/>
      </c>
      <c r="O438" s="38">
        <f>IF(B438="","",IFERROR(INDEX('Purchases'!$I$2:$I$1000,MATCH(B438,'Purchases'!$A$2:$A$1000,0)),""))</f>
        <v/>
      </c>
    </row>
    <row r="439">
      <c r="G439" s="36">
        <f>IF(B439="","",IFERROR(INDEX('Purchases'!$G$2:$G$1000,MATCH(B439,'Purchases'!$A$2:$A$1000,0)),""))</f>
        <v/>
      </c>
      <c r="H439" s="37">
        <f>IF(B439="","",IFERROR(INDEX('Purchases'!$B$2:$B$1000,MATCH(B439,'Purchases'!$A$2:$A$1000,0)),""))</f>
        <v/>
      </c>
      <c r="I439" s="35" t="n"/>
      <c r="K439" s="38">
        <f>IF(A439="","",IF(J439&lt;&gt;"","Discarded",IF(COUNTIF('Sales'!$B$2:$B$1000,A439)-COUNTIFS('Sales'!$B$2:$B$1000,A439,'Sales'!$F$2:$F$1000,"Cancelled")-COUNTIFS('Sales'!$B$2:$B$1000,A439,'Sales'!$F$2:$F$1000,"Returned")&gt;0,"Sold",IF(N(I439)&gt;0,"Online","In stock"))))</f>
        <v/>
      </c>
      <c r="L439" s="37">
        <f>IF(K439&lt;&gt;"Sold","",IFERROR(MAXIFS('Sales'!$A$2:$A$1000,'Sales'!$B$2:$B$1000,A439,'Sales'!$F$2:$F$1000,"&lt;&gt;Cancelled",'Sales'!$F$2:$F$1000,"&lt;&gt;Returned"),""))</f>
        <v/>
      </c>
      <c r="M439" s="39">
        <f>IF(OR(A439="",H439=""),"",IF(K439="Sold",IF(L439="","",L439-H439),TODAY()-H439))</f>
        <v/>
      </c>
      <c r="N439" s="38">
        <f>IF(OR(A439="",M439=""),"",IF(AND(K439&lt;&gt;"Sold",K439&lt;&gt;"Discarded",M439&gt;=JoursDormant),"Yes",""))</f>
        <v/>
      </c>
      <c r="O439" s="38">
        <f>IF(B439="","",IFERROR(INDEX('Purchases'!$I$2:$I$1000,MATCH(B439,'Purchases'!$A$2:$A$1000,0)),""))</f>
        <v/>
      </c>
    </row>
    <row r="440">
      <c r="G440" s="36">
        <f>IF(B440="","",IFERROR(INDEX('Purchases'!$G$2:$G$1000,MATCH(B440,'Purchases'!$A$2:$A$1000,0)),""))</f>
        <v/>
      </c>
      <c r="H440" s="37">
        <f>IF(B440="","",IFERROR(INDEX('Purchases'!$B$2:$B$1000,MATCH(B440,'Purchases'!$A$2:$A$1000,0)),""))</f>
        <v/>
      </c>
      <c r="I440" s="35" t="n"/>
      <c r="K440" s="38">
        <f>IF(A440="","",IF(J440&lt;&gt;"","Discarded",IF(COUNTIF('Sales'!$B$2:$B$1000,A440)-COUNTIFS('Sales'!$B$2:$B$1000,A440,'Sales'!$F$2:$F$1000,"Cancelled")-COUNTIFS('Sales'!$B$2:$B$1000,A440,'Sales'!$F$2:$F$1000,"Returned")&gt;0,"Sold",IF(N(I440)&gt;0,"Online","In stock"))))</f>
        <v/>
      </c>
      <c r="L440" s="37">
        <f>IF(K440&lt;&gt;"Sold","",IFERROR(MAXIFS('Sales'!$A$2:$A$1000,'Sales'!$B$2:$B$1000,A440,'Sales'!$F$2:$F$1000,"&lt;&gt;Cancelled",'Sales'!$F$2:$F$1000,"&lt;&gt;Returned"),""))</f>
        <v/>
      </c>
      <c r="M440" s="39">
        <f>IF(OR(A440="",H440=""),"",IF(K440="Sold",IF(L440="","",L440-H440),TODAY()-H440))</f>
        <v/>
      </c>
      <c r="N440" s="38">
        <f>IF(OR(A440="",M440=""),"",IF(AND(K440&lt;&gt;"Sold",K440&lt;&gt;"Discarded",M440&gt;=JoursDormant),"Yes",""))</f>
        <v/>
      </c>
      <c r="O440" s="38">
        <f>IF(B440="","",IFERROR(INDEX('Purchases'!$I$2:$I$1000,MATCH(B440,'Purchases'!$A$2:$A$1000,0)),""))</f>
        <v/>
      </c>
    </row>
    <row r="441">
      <c r="G441" s="36">
        <f>IF(B441="","",IFERROR(INDEX('Purchases'!$G$2:$G$1000,MATCH(B441,'Purchases'!$A$2:$A$1000,0)),""))</f>
        <v/>
      </c>
      <c r="H441" s="37">
        <f>IF(B441="","",IFERROR(INDEX('Purchases'!$B$2:$B$1000,MATCH(B441,'Purchases'!$A$2:$A$1000,0)),""))</f>
        <v/>
      </c>
      <c r="I441" s="35" t="n"/>
      <c r="K441" s="38">
        <f>IF(A441="","",IF(J441&lt;&gt;"","Discarded",IF(COUNTIF('Sales'!$B$2:$B$1000,A441)-COUNTIFS('Sales'!$B$2:$B$1000,A441,'Sales'!$F$2:$F$1000,"Cancelled")-COUNTIFS('Sales'!$B$2:$B$1000,A441,'Sales'!$F$2:$F$1000,"Returned")&gt;0,"Sold",IF(N(I441)&gt;0,"Online","In stock"))))</f>
        <v/>
      </c>
      <c r="L441" s="37">
        <f>IF(K441&lt;&gt;"Sold","",IFERROR(MAXIFS('Sales'!$A$2:$A$1000,'Sales'!$B$2:$B$1000,A441,'Sales'!$F$2:$F$1000,"&lt;&gt;Cancelled",'Sales'!$F$2:$F$1000,"&lt;&gt;Returned"),""))</f>
        <v/>
      </c>
      <c r="M441" s="39">
        <f>IF(OR(A441="",H441=""),"",IF(K441="Sold",IF(L441="","",L441-H441),TODAY()-H441))</f>
        <v/>
      </c>
      <c r="N441" s="38">
        <f>IF(OR(A441="",M441=""),"",IF(AND(K441&lt;&gt;"Sold",K441&lt;&gt;"Discarded",M441&gt;=JoursDormant),"Yes",""))</f>
        <v/>
      </c>
      <c r="O441" s="38">
        <f>IF(B441="","",IFERROR(INDEX('Purchases'!$I$2:$I$1000,MATCH(B441,'Purchases'!$A$2:$A$1000,0)),""))</f>
        <v/>
      </c>
    </row>
    <row r="442">
      <c r="G442" s="36">
        <f>IF(B442="","",IFERROR(INDEX('Purchases'!$G$2:$G$1000,MATCH(B442,'Purchases'!$A$2:$A$1000,0)),""))</f>
        <v/>
      </c>
      <c r="H442" s="37">
        <f>IF(B442="","",IFERROR(INDEX('Purchases'!$B$2:$B$1000,MATCH(B442,'Purchases'!$A$2:$A$1000,0)),""))</f>
        <v/>
      </c>
      <c r="I442" s="35" t="n"/>
      <c r="K442" s="38">
        <f>IF(A442="","",IF(J442&lt;&gt;"","Discarded",IF(COUNTIF('Sales'!$B$2:$B$1000,A442)-COUNTIFS('Sales'!$B$2:$B$1000,A442,'Sales'!$F$2:$F$1000,"Cancelled")-COUNTIFS('Sales'!$B$2:$B$1000,A442,'Sales'!$F$2:$F$1000,"Returned")&gt;0,"Sold",IF(N(I442)&gt;0,"Online","In stock"))))</f>
        <v/>
      </c>
      <c r="L442" s="37">
        <f>IF(K442&lt;&gt;"Sold","",IFERROR(MAXIFS('Sales'!$A$2:$A$1000,'Sales'!$B$2:$B$1000,A442,'Sales'!$F$2:$F$1000,"&lt;&gt;Cancelled",'Sales'!$F$2:$F$1000,"&lt;&gt;Returned"),""))</f>
        <v/>
      </c>
      <c r="M442" s="39">
        <f>IF(OR(A442="",H442=""),"",IF(K442="Sold",IF(L442="","",L442-H442),TODAY()-H442))</f>
        <v/>
      </c>
      <c r="N442" s="38">
        <f>IF(OR(A442="",M442=""),"",IF(AND(K442&lt;&gt;"Sold",K442&lt;&gt;"Discarded",M442&gt;=JoursDormant),"Yes",""))</f>
        <v/>
      </c>
      <c r="O442" s="38">
        <f>IF(B442="","",IFERROR(INDEX('Purchases'!$I$2:$I$1000,MATCH(B442,'Purchases'!$A$2:$A$1000,0)),""))</f>
        <v/>
      </c>
    </row>
    <row r="443">
      <c r="G443" s="36">
        <f>IF(B443="","",IFERROR(INDEX('Purchases'!$G$2:$G$1000,MATCH(B443,'Purchases'!$A$2:$A$1000,0)),""))</f>
        <v/>
      </c>
      <c r="H443" s="37">
        <f>IF(B443="","",IFERROR(INDEX('Purchases'!$B$2:$B$1000,MATCH(B443,'Purchases'!$A$2:$A$1000,0)),""))</f>
        <v/>
      </c>
      <c r="I443" s="35" t="n"/>
      <c r="K443" s="38">
        <f>IF(A443="","",IF(J443&lt;&gt;"","Discarded",IF(COUNTIF('Sales'!$B$2:$B$1000,A443)-COUNTIFS('Sales'!$B$2:$B$1000,A443,'Sales'!$F$2:$F$1000,"Cancelled")-COUNTIFS('Sales'!$B$2:$B$1000,A443,'Sales'!$F$2:$F$1000,"Returned")&gt;0,"Sold",IF(N(I443)&gt;0,"Online","In stock"))))</f>
        <v/>
      </c>
      <c r="L443" s="37">
        <f>IF(K443&lt;&gt;"Sold","",IFERROR(MAXIFS('Sales'!$A$2:$A$1000,'Sales'!$B$2:$B$1000,A443,'Sales'!$F$2:$F$1000,"&lt;&gt;Cancelled",'Sales'!$F$2:$F$1000,"&lt;&gt;Returned"),""))</f>
        <v/>
      </c>
      <c r="M443" s="39">
        <f>IF(OR(A443="",H443=""),"",IF(K443="Sold",IF(L443="","",L443-H443),TODAY()-H443))</f>
        <v/>
      </c>
      <c r="N443" s="38">
        <f>IF(OR(A443="",M443=""),"",IF(AND(K443&lt;&gt;"Sold",K443&lt;&gt;"Discarded",M443&gt;=JoursDormant),"Yes",""))</f>
        <v/>
      </c>
      <c r="O443" s="38">
        <f>IF(B443="","",IFERROR(INDEX('Purchases'!$I$2:$I$1000,MATCH(B443,'Purchases'!$A$2:$A$1000,0)),""))</f>
        <v/>
      </c>
    </row>
    <row r="444">
      <c r="G444" s="36">
        <f>IF(B444="","",IFERROR(INDEX('Purchases'!$G$2:$G$1000,MATCH(B444,'Purchases'!$A$2:$A$1000,0)),""))</f>
        <v/>
      </c>
      <c r="H444" s="37">
        <f>IF(B444="","",IFERROR(INDEX('Purchases'!$B$2:$B$1000,MATCH(B444,'Purchases'!$A$2:$A$1000,0)),""))</f>
        <v/>
      </c>
      <c r="I444" s="35" t="n"/>
      <c r="K444" s="38">
        <f>IF(A444="","",IF(J444&lt;&gt;"","Discarded",IF(COUNTIF('Sales'!$B$2:$B$1000,A444)-COUNTIFS('Sales'!$B$2:$B$1000,A444,'Sales'!$F$2:$F$1000,"Cancelled")-COUNTIFS('Sales'!$B$2:$B$1000,A444,'Sales'!$F$2:$F$1000,"Returned")&gt;0,"Sold",IF(N(I444)&gt;0,"Online","In stock"))))</f>
        <v/>
      </c>
      <c r="L444" s="37">
        <f>IF(K444&lt;&gt;"Sold","",IFERROR(MAXIFS('Sales'!$A$2:$A$1000,'Sales'!$B$2:$B$1000,A444,'Sales'!$F$2:$F$1000,"&lt;&gt;Cancelled",'Sales'!$F$2:$F$1000,"&lt;&gt;Returned"),""))</f>
        <v/>
      </c>
      <c r="M444" s="39">
        <f>IF(OR(A444="",H444=""),"",IF(K444="Sold",IF(L444="","",L444-H444),TODAY()-H444))</f>
        <v/>
      </c>
      <c r="N444" s="38">
        <f>IF(OR(A444="",M444=""),"",IF(AND(K444&lt;&gt;"Sold",K444&lt;&gt;"Discarded",M444&gt;=JoursDormant),"Yes",""))</f>
        <v/>
      </c>
      <c r="O444" s="38">
        <f>IF(B444="","",IFERROR(INDEX('Purchases'!$I$2:$I$1000,MATCH(B444,'Purchases'!$A$2:$A$1000,0)),""))</f>
        <v/>
      </c>
    </row>
    <row r="445">
      <c r="G445" s="36">
        <f>IF(B445="","",IFERROR(INDEX('Purchases'!$G$2:$G$1000,MATCH(B445,'Purchases'!$A$2:$A$1000,0)),""))</f>
        <v/>
      </c>
      <c r="H445" s="37">
        <f>IF(B445="","",IFERROR(INDEX('Purchases'!$B$2:$B$1000,MATCH(B445,'Purchases'!$A$2:$A$1000,0)),""))</f>
        <v/>
      </c>
      <c r="I445" s="35" t="n"/>
      <c r="K445" s="38">
        <f>IF(A445="","",IF(J445&lt;&gt;"","Discarded",IF(COUNTIF('Sales'!$B$2:$B$1000,A445)-COUNTIFS('Sales'!$B$2:$B$1000,A445,'Sales'!$F$2:$F$1000,"Cancelled")-COUNTIFS('Sales'!$B$2:$B$1000,A445,'Sales'!$F$2:$F$1000,"Returned")&gt;0,"Sold",IF(N(I445)&gt;0,"Online","In stock"))))</f>
        <v/>
      </c>
      <c r="L445" s="37">
        <f>IF(K445&lt;&gt;"Sold","",IFERROR(MAXIFS('Sales'!$A$2:$A$1000,'Sales'!$B$2:$B$1000,A445,'Sales'!$F$2:$F$1000,"&lt;&gt;Cancelled",'Sales'!$F$2:$F$1000,"&lt;&gt;Returned"),""))</f>
        <v/>
      </c>
      <c r="M445" s="39">
        <f>IF(OR(A445="",H445=""),"",IF(K445="Sold",IF(L445="","",L445-H445),TODAY()-H445))</f>
        <v/>
      </c>
      <c r="N445" s="38">
        <f>IF(OR(A445="",M445=""),"",IF(AND(K445&lt;&gt;"Sold",K445&lt;&gt;"Discarded",M445&gt;=JoursDormant),"Yes",""))</f>
        <v/>
      </c>
      <c r="O445" s="38">
        <f>IF(B445="","",IFERROR(INDEX('Purchases'!$I$2:$I$1000,MATCH(B445,'Purchases'!$A$2:$A$1000,0)),""))</f>
        <v/>
      </c>
    </row>
    <row r="446">
      <c r="G446" s="36">
        <f>IF(B446="","",IFERROR(INDEX('Purchases'!$G$2:$G$1000,MATCH(B446,'Purchases'!$A$2:$A$1000,0)),""))</f>
        <v/>
      </c>
      <c r="H446" s="37">
        <f>IF(B446="","",IFERROR(INDEX('Purchases'!$B$2:$B$1000,MATCH(B446,'Purchases'!$A$2:$A$1000,0)),""))</f>
        <v/>
      </c>
      <c r="I446" s="35" t="n"/>
      <c r="K446" s="38">
        <f>IF(A446="","",IF(J446&lt;&gt;"","Discarded",IF(COUNTIF('Sales'!$B$2:$B$1000,A446)-COUNTIFS('Sales'!$B$2:$B$1000,A446,'Sales'!$F$2:$F$1000,"Cancelled")-COUNTIFS('Sales'!$B$2:$B$1000,A446,'Sales'!$F$2:$F$1000,"Returned")&gt;0,"Sold",IF(N(I446)&gt;0,"Online","In stock"))))</f>
        <v/>
      </c>
      <c r="L446" s="37">
        <f>IF(K446&lt;&gt;"Sold","",IFERROR(MAXIFS('Sales'!$A$2:$A$1000,'Sales'!$B$2:$B$1000,A446,'Sales'!$F$2:$F$1000,"&lt;&gt;Cancelled",'Sales'!$F$2:$F$1000,"&lt;&gt;Returned"),""))</f>
        <v/>
      </c>
      <c r="M446" s="39">
        <f>IF(OR(A446="",H446=""),"",IF(K446="Sold",IF(L446="","",L446-H446),TODAY()-H446))</f>
        <v/>
      </c>
      <c r="N446" s="38">
        <f>IF(OR(A446="",M446=""),"",IF(AND(K446&lt;&gt;"Sold",K446&lt;&gt;"Discarded",M446&gt;=JoursDormant),"Yes",""))</f>
        <v/>
      </c>
      <c r="O446" s="38">
        <f>IF(B446="","",IFERROR(INDEX('Purchases'!$I$2:$I$1000,MATCH(B446,'Purchases'!$A$2:$A$1000,0)),""))</f>
        <v/>
      </c>
    </row>
    <row r="447">
      <c r="G447" s="36">
        <f>IF(B447="","",IFERROR(INDEX('Purchases'!$G$2:$G$1000,MATCH(B447,'Purchases'!$A$2:$A$1000,0)),""))</f>
        <v/>
      </c>
      <c r="H447" s="37">
        <f>IF(B447="","",IFERROR(INDEX('Purchases'!$B$2:$B$1000,MATCH(B447,'Purchases'!$A$2:$A$1000,0)),""))</f>
        <v/>
      </c>
      <c r="I447" s="35" t="n"/>
      <c r="K447" s="38">
        <f>IF(A447="","",IF(J447&lt;&gt;"","Discarded",IF(COUNTIF('Sales'!$B$2:$B$1000,A447)-COUNTIFS('Sales'!$B$2:$B$1000,A447,'Sales'!$F$2:$F$1000,"Cancelled")-COUNTIFS('Sales'!$B$2:$B$1000,A447,'Sales'!$F$2:$F$1000,"Returned")&gt;0,"Sold",IF(N(I447)&gt;0,"Online","In stock"))))</f>
        <v/>
      </c>
      <c r="L447" s="37">
        <f>IF(K447&lt;&gt;"Sold","",IFERROR(MAXIFS('Sales'!$A$2:$A$1000,'Sales'!$B$2:$B$1000,A447,'Sales'!$F$2:$F$1000,"&lt;&gt;Cancelled",'Sales'!$F$2:$F$1000,"&lt;&gt;Returned"),""))</f>
        <v/>
      </c>
      <c r="M447" s="39">
        <f>IF(OR(A447="",H447=""),"",IF(K447="Sold",IF(L447="","",L447-H447),TODAY()-H447))</f>
        <v/>
      </c>
      <c r="N447" s="38">
        <f>IF(OR(A447="",M447=""),"",IF(AND(K447&lt;&gt;"Sold",K447&lt;&gt;"Discarded",M447&gt;=JoursDormant),"Yes",""))</f>
        <v/>
      </c>
      <c r="O447" s="38">
        <f>IF(B447="","",IFERROR(INDEX('Purchases'!$I$2:$I$1000,MATCH(B447,'Purchases'!$A$2:$A$1000,0)),""))</f>
        <v/>
      </c>
    </row>
    <row r="448">
      <c r="G448" s="36">
        <f>IF(B448="","",IFERROR(INDEX('Purchases'!$G$2:$G$1000,MATCH(B448,'Purchases'!$A$2:$A$1000,0)),""))</f>
        <v/>
      </c>
      <c r="H448" s="37">
        <f>IF(B448="","",IFERROR(INDEX('Purchases'!$B$2:$B$1000,MATCH(B448,'Purchases'!$A$2:$A$1000,0)),""))</f>
        <v/>
      </c>
      <c r="I448" s="35" t="n"/>
      <c r="K448" s="38">
        <f>IF(A448="","",IF(J448&lt;&gt;"","Discarded",IF(COUNTIF('Sales'!$B$2:$B$1000,A448)-COUNTIFS('Sales'!$B$2:$B$1000,A448,'Sales'!$F$2:$F$1000,"Cancelled")-COUNTIFS('Sales'!$B$2:$B$1000,A448,'Sales'!$F$2:$F$1000,"Returned")&gt;0,"Sold",IF(N(I448)&gt;0,"Online","In stock"))))</f>
        <v/>
      </c>
      <c r="L448" s="37">
        <f>IF(K448&lt;&gt;"Sold","",IFERROR(MAXIFS('Sales'!$A$2:$A$1000,'Sales'!$B$2:$B$1000,A448,'Sales'!$F$2:$F$1000,"&lt;&gt;Cancelled",'Sales'!$F$2:$F$1000,"&lt;&gt;Returned"),""))</f>
        <v/>
      </c>
      <c r="M448" s="39">
        <f>IF(OR(A448="",H448=""),"",IF(K448="Sold",IF(L448="","",L448-H448),TODAY()-H448))</f>
        <v/>
      </c>
      <c r="N448" s="38">
        <f>IF(OR(A448="",M448=""),"",IF(AND(K448&lt;&gt;"Sold",K448&lt;&gt;"Discarded",M448&gt;=JoursDormant),"Yes",""))</f>
        <v/>
      </c>
      <c r="O448" s="38">
        <f>IF(B448="","",IFERROR(INDEX('Purchases'!$I$2:$I$1000,MATCH(B448,'Purchases'!$A$2:$A$1000,0)),""))</f>
        <v/>
      </c>
    </row>
    <row r="449">
      <c r="G449" s="36">
        <f>IF(B449="","",IFERROR(INDEX('Purchases'!$G$2:$G$1000,MATCH(B449,'Purchases'!$A$2:$A$1000,0)),""))</f>
        <v/>
      </c>
      <c r="H449" s="37">
        <f>IF(B449="","",IFERROR(INDEX('Purchases'!$B$2:$B$1000,MATCH(B449,'Purchases'!$A$2:$A$1000,0)),""))</f>
        <v/>
      </c>
      <c r="I449" s="35" t="n"/>
      <c r="K449" s="38">
        <f>IF(A449="","",IF(J449&lt;&gt;"","Discarded",IF(COUNTIF('Sales'!$B$2:$B$1000,A449)-COUNTIFS('Sales'!$B$2:$B$1000,A449,'Sales'!$F$2:$F$1000,"Cancelled")-COUNTIFS('Sales'!$B$2:$B$1000,A449,'Sales'!$F$2:$F$1000,"Returned")&gt;0,"Sold",IF(N(I449)&gt;0,"Online","In stock"))))</f>
        <v/>
      </c>
      <c r="L449" s="37">
        <f>IF(K449&lt;&gt;"Sold","",IFERROR(MAXIFS('Sales'!$A$2:$A$1000,'Sales'!$B$2:$B$1000,A449,'Sales'!$F$2:$F$1000,"&lt;&gt;Cancelled",'Sales'!$F$2:$F$1000,"&lt;&gt;Returned"),""))</f>
        <v/>
      </c>
      <c r="M449" s="39">
        <f>IF(OR(A449="",H449=""),"",IF(K449="Sold",IF(L449="","",L449-H449),TODAY()-H449))</f>
        <v/>
      </c>
      <c r="N449" s="38">
        <f>IF(OR(A449="",M449=""),"",IF(AND(K449&lt;&gt;"Sold",K449&lt;&gt;"Discarded",M449&gt;=JoursDormant),"Yes",""))</f>
        <v/>
      </c>
      <c r="O449" s="38">
        <f>IF(B449="","",IFERROR(INDEX('Purchases'!$I$2:$I$1000,MATCH(B449,'Purchases'!$A$2:$A$1000,0)),""))</f>
        <v/>
      </c>
    </row>
    <row r="450">
      <c r="G450" s="36">
        <f>IF(B450="","",IFERROR(INDEX('Purchases'!$G$2:$G$1000,MATCH(B450,'Purchases'!$A$2:$A$1000,0)),""))</f>
        <v/>
      </c>
      <c r="H450" s="37">
        <f>IF(B450="","",IFERROR(INDEX('Purchases'!$B$2:$B$1000,MATCH(B450,'Purchases'!$A$2:$A$1000,0)),""))</f>
        <v/>
      </c>
      <c r="I450" s="35" t="n"/>
      <c r="K450" s="38">
        <f>IF(A450="","",IF(J450&lt;&gt;"","Discarded",IF(COUNTIF('Sales'!$B$2:$B$1000,A450)-COUNTIFS('Sales'!$B$2:$B$1000,A450,'Sales'!$F$2:$F$1000,"Cancelled")-COUNTIFS('Sales'!$B$2:$B$1000,A450,'Sales'!$F$2:$F$1000,"Returned")&gt;0,"Sold",IF(N(I450)&gt;0,"Online","In stock"))))</f>
        <v/>
      </c>
      <c r="L450" s="37">
        <f>IF(K450&lt;&gt;"Sold","",IFERROR(MAXIFS('Sales'!$A$2:$A$1000,'Sales'!$B$2:$B$1000,A450,'Sales'!$F$2:$F$1000,"&lt;&gt;Cancelled",'Sales'!$F$2:$F$1000,"&lt;&gt;Returned"),""))</f>
        <v/>
      </c>
      <c r="M450" s="39">
        <f>IF(OR(A450="",H450=""),"",IF(K450="Sold",IF(L450="","",L450-H450),TODAY()-H450))</f>
        <v/>
      </c>
      <c r="N450" s="38">
        <f>IF(OR(A450="",M450=""),"",IF(AND(K450&lt;&gt;"Sold",K450&lt;&gt;"Discarded",M450&gt;=JoursDormant),"Yes",""))</f>
        <v/>
      </c>
      <c r="O450" s="38">
        <f>IF(B450="","",IFERROR(INDEX('Purchases'!$I$2:$I$1000,MATCH(B450,'Purchases'!$A$2:$A$1000,0)),""))</f>
        <v/>
      </c>
    </row>
    <row r="451">
      <c r="G451" s="36">
        <f>IF(B451="","",IFERROR(INDEX('Purchases'!$G$2:$G$1000,MATCH(B451,'Purchases'!$A$2:$A$1000,0)),""))</f>
        <v/>
      </c>
      <c r="H451" s="37">
        <f>IF(B451="","",IFERROR(INDEX('Purchases'!$B$2:$B$1000,MATCH(B451,'Purchases'!$A$2:$A$1000,0)),""))</f>
        <v/>
      </c>
      <c r="I451" s="35" t="n"/>
      <c r="K451" s="38">
        <f>IF(A451="","",IF(J451&lt;&gt;"","Discarded",IF(COUNTIF('Sales'!$B$2:$B$1000,A451)-COUNTIFS('Sales'!$B$2:$B$1000,A451,'Sales'!$F$2:$F$1000,"Cancelled")-COUNTIFS('Sales'!$B$2:$B$1000,A451,'Sales'!$F$2:$F$1000,"Returned")&gt;0,"Sold",IF(N(I451)&gt;0,"Online","In stock"))))</f>
        <v/>
      </c>
      <c r="L451" s="37">
        <f>IF(K451&lt;&gt;"Sold","",IFERROR(MAXIFS('Sales'!$A$2:$A$1000,'Sales'!$B$2:$B$1000,A451,'Sales'!$F$2:$F$1000,"&lt;&gt;Cancelled",'Sales'!$F$2:$F$1000,"&lt;&gt;Returned"),""))</f>
        <v/>
      </c>
      <c r="M451" s="39">
        <f>IF(OR(A451="",H451=""),"",IF(K451="Sold",IF(L451="","",L451-H451),TODAY()-H451))</f>
        <v/>
      </c>
      <c r="N451" s="38">
        <f>IF(OR(A451="",M451=""),"",IF(AND(K451&lt;&gt;"Sold",K451&lt;&gt;"Discarded",M451&gt;=JoursDormant),"Yes",""))</f>
        <v/>
      </c>
      <c r="O451" s="38">
        <f>IF(B451="","",IFERROR(INDEX('Purchases'!$I$2:$I$1000,MATCH(B451,'Purchases'!$A$2:$A$1000,0)),""))</f>
        <v/>
      </c>
    </row>
    <row r="452">
      <c r="G452" s="36">
        <f>IF(B452="","",IFERROR(INDEX('Purchases'!$G$2:$G$1000,MATCH(B452,'Purchases'!$A$2:$A$1000,0)),""))</f>
        <v/>
      </c>
      <c r="H452" s="37">
        <f>IF(B452="","",IFERROR(INDEX('Purchases'!$B$2:$B$1000,MATCH(B452,'Purchases'!$A$2:$A$1000,0)),""))</f>
        <v/>
      </c>
      <c r="I452" s="35" t="n"/>
      <c r="K452" s="38">
        <f>IF(A452="","",IF(J452&lt;&gt;"","Discarded",IF(COUNTIF('Sales'!$B$2:$B$1000,A452)-COUNTIFS('Sales'!$B$2:$B$1000,A452,'Sales'!$F$2:$F$1000,"Cancelled")-COUNTIFS('Sales'!$B$2:$B$1000,A452,'Sales'!$F$2:$F$1000,"Returned")&gt;0,"Sold",IF(N(I452)&gt;0,"Online","In stock"))))</f>
        <v/>
      </c>
      <c r="L452" s="37">
        <f>IF(K452&lt;&gt;"Sold","",IFERROR(MAXIFS('Sales'!$A$2:$A$1000,'Sales'!$B$2:$B$1000,A452,'Sales'!$F$2:$F$1000,"&lt;&gt;Cancelled",'Sales'!$F$2:$F$1000,"&lt;&gt;Returned"),""))</f>
        <v/>
      </c>
      <c r="M452" s="39">
        <f>IF(OR(A452="",H452=""),"",IF(K452="Sold",IF(L452="","",L452-H452),TODAY()-H452))</f>
        <v/>
      </c>
      <c r="N452" s="38">
        <f>IF(OR(A452="",M452=""),"",IF(AND(K452&lt;&gt;"Sold",K452&lt;&gt;"Discarded",M452&gt;=JoursDormant),"Yes",""))</f>
        <v/>
      </c>
      <c r="O452" s="38">
        <f>IF(B452="","",IFERROR(INDEX('Purchases'!$I$2:$I$1000,MATCH(B452,'Purchases'!$A$2:$A$1000,0)),""))</f>
        <v/>
      </c>
    </row>
    <row r="453">
      <c r="G453" s="36">
        <f>IF(B453="","",IFERROR(INDEX('Purchases'!$G$2:$G$1000,MATCH(B453,'Purchases'!$A$2:$A$1000,0)),""))</f>
        <v/>
      </c>
      <c r="H453" s="37">
        <f>IF(B453="","",IFERROR(INDEX('Purchases'!$B$2:$B$1000,MATCH(B453,'Purchases'!$A$2:$A$1000,0)),""))</f>
        <v/>
      </c>
      <c r="I453" s="35" t="n"/>
      <c r="K453" s="38">
        <f>IF(A453="","",IF(J453&lt;&gt;"","Discarded",IF(COUNTIF('Sales'!$B$2:$B$1000,A453)-COUNTIFS('Sales'!$B$2:$B$1000,A453,'Sales'!$F$2:$F$1000,"Cancelled")-COUNTIFS('Sales'!$B$2:$B$1000,A453,'Sales'!$F$2:$F$1000,"Returned")&gt;0,"Sold",IF(N(I453)&gt;0,"Online","In stock"))))</f>
        <v/>
      </c>
      <c r="L453" s="37">
        <f>IF(K453&lt;&gt;"Sold","",IFERROR(MAXIFS('Sales'!$A$2:$A$1000,'Sales'!$B$2:$B$1000,A453,'Sales'!$F$2:$F$1000,"&lt;&gt;Cancelled",'Sales'!$F$2:$F$1000,"&lt;&gt;Returned"),""))</f>
        <v/>
      </c>
      <c r="M453" s="39">
        <f>IF(OR(A453="",H453=""),"",IF(K453="Sold",IF(L453="","",L453-H453),TODAY()-H453))</f>
        <v/>
      </c>
      <c r="N453" s="38">
        <f>IF(OR(A453="",M453=""),"",IF(AND(K453&lt;&gt;"Sold",K453&lt;&gt;"Discarded",M453&gt;=JoursDormant),"Yes",""))</f>
        <v/>
      </c>
      <c r="O453" s="38">
        <f>IF(B453="","",IFERROR(INDEX('Purchases'!$I$2:$I$1000,MATCH(B453,'Purchases'!$A$2:$A$1000,0)),""))</f>
        <v/>
      </c>
    </row>
    <row r="454">
      <c r="G454" s="36">
        <f>IF(B454="","",IFERROR(INDEX('Purchases'!$G$2:$G$1000,MATCH(B454,'Purchases'!$A$2:$A$1000,0)),""))</f>
        <v/>
      </c>
      <c r="H454" s="37">
        <f>IF(B454="","",IFERROR(INDEX('Purchases'!$B$2:$B$1000,MATCH(B454,'Purchases'!$A$2:$A$1000,0)),""))</f>
        <v/>
      </c>
      <c r="I454" s="35" t="n"/>
      <c r="K454" s="38">
        <f>IF(A454="","",IF(J454&lt;&gt;"","Discarded",IF(COUNTIF('Sales'!$B$2:$B$1000,A454)-COUNTIFS('Sales'!$B$2:$B$1000,A454,'Sales'!$F$2:$F$1000,"Cancelled")-COUNTIFS('Sales'!$B$2:$B$1000,A454,'Sales'!$F$2:$F$1000,"Returned")&gt;0,"Sold",IF(N(I454)&gt;0,"Online","In stock"))))</f>
        <v/>
      </c>
      <c r="L454" s="37">
        <f>IF(K454&lt;&gt;"Sold","",IFERROR(MAXIFS('Sales'!$A$2:$A$1000,'Sales'!$B$2:$B$1000,A454,'Sales'!$F$2:$F$1000,"&lt;&gt;Cancelled",'Sales'!$F$2:$F$1000,"&lt;&gt;Returned"),""))</f>
        <v/>
      </c>
      <c r="M454" s="39">
        <f>IF(OR(A454="",H454=""),"",IF(K454="Sold",IF(L454="","",L454-H454),TODAY()-H454))</f>
        <v/>
      </c>
      <c r="N454" s="38">
        <f>IF(OR(A454="",M454=""),"",IF(AND(K454&lt;&gt;"Sold",K454&lt;&gt;"Discarded",M454&gt;=JoursDormant),"Yes",""))</f>
        <v/>
      </c>
      <c r="O454" s="38">
        <f>IF(B454="","",IFERROR(INDEX('Purchases'!$I$2:$I$1000,MATCH(B454,'Purchases'!$A$2:$A$1000,0)),""))</f>
        <v/>
      </c>
    </row>
    <row r="455">
      <c r="G455" s="36">
        <f>IF(B455="","",IFERROR(INDEX('Purchases'!$G$2:$G$1000,MATCH(B455,'Purchases'!$A$2:$A$1000,0)),""))</f>
        <v/>
      </c>
      <c r="H455" s="37">
        <f>IF(B455="","",IFERROR(INDEX('Purchases'!$B$2:$B$1000,MATCH(B455,'Purchases'!$A$2:$A$1000,0)),""))</f>
        <v/>
      </c>
      <c r="I455" s="35" t="n"/>
      <c r="K455" s="38">
        <f>IF(A455="","",IF(J455&lt;&gt;"","Discarded",IF(COUNTIF('Sales'!$B$2:$B$1000,A455)-COUNTIFS('Sales'!$B$2:$B$1000,A455,'Sales'!$F$2:$F$1000,"Cancelled")-COUNTIFS('Sales'!$B$2:$B$1000,A455,'Sales'!$F$2:$F$1000,"Returned")&gt;0,"Sold",IF(N(I455)&gt;0,"Online","In stock"))))</f>
        <v/>
      </c>
      <c r="L455" s="37">
        <f>IF(K455&lt;&gt;"Sold","",IFERROR(MAXIFS('Sales'!$A$2:$A$1000,'Sales'!$B$2:$B$1000,A455,'Sales'!$F$2:$F$1000,"&lt;&gt;Cancelled",'Sales'!$F$2:$F$1000,"&lt;&gt;Returned"),""))</f>
        <v/>
      </c>
      <c r="M455" s="39">
        <f>IF(OR(A455="",H455=""),"",IF(K455="Sold",IF(L455="","",L455-H455),TODAY()-H455))</f>
        <v/>
      </c>
      <c r="N455" s="38">
        <f>IF(OR(A455="",M455=""),"",IF(AND(K455&lt;&gt;"Sold",K455&lt;&gt;"Discarded",M455&gt;=JoursDormant),"Yes",""))</f>
        <v/>
      </c>
      <c r="O455" s="38">
        <f>IF(B455="","",IFERROR(INDEX('Purchases'!$I$2:$I$1000,MATCH(B455,'Purchases'!$A$2:$A$1000,0)),""))</f>
        <v/>
      </c>
    </row>
    <row r="456">
      <c r="G456" s="36">
        <f>IF(B456="","",IFERROR(INDEX('Purchases'!$G$2:$G$1000,MATCH(B456,'Purchases'!$A$2:$A$1000,0)),""))</f>
        <v/>
      </c>
      <c r="H456" s="37">
        <f>IF(B456="","",IFERROR(INDEX('Purchases'!$B$2:$B$1000,MATCH(B456,'Purchases'!$A$2:$A$1000,0)),""))</f>
        <v/>
      </c>
      <c r="I456" s="35" t="n"/>
      <c r="K456" s="38">
        <f>IF(A456="","",IF(J456&lt;&gt;"","Discarded",IF(COUNTIF('Sales'!$B$2:$B$1000,A456)-COUNTIFS('Sales'!$B$2:$B$1000,A456,'Sales'!$F$2:$F$1000,"Cancelled")-COUNTIFS('Sales'!$B$2:$B$1000,A456,'Sales'!$F$2:$F$1000,"Returned")&gt;0,"Sold",IF(N(I456)&gt;0,"Online","In stock"))))</f>
        <v/>
      </c>
      <c r="L456" s="37">
        <f>IF(K456&lt;&gt;"Sold","",IFERROR(MAXIFS('Sales'!$A$2:$A$1000,'Sales'!$B$2:$B$1000,A456,'Sales'!$F$2:$F$1000,"&lt;&gt;Cancelled",'Sales'!$F$2:$F$1000,"&lt;&gt;Returned"),""))</f>
        <v/>
      </c>
      <c r="M456" s="39">
        <f>IF(OR(A456="",H456=""),"",IF(K456="Sold",IF(L456="","",L456-H456),TODAY()-H456))</f>
        <v/>
      </c>
      <c r="N456" s="38">
        <f>IF(OR(A456="",M456=""),"",IF(AND(K456&lt;&gt;"Sold",K456&lt;&gt;"Discarded",M456&gt;=JoursDormant),"Yes",""))</f>
        <v/>
      </c>
      <c r="O456" s="38">
        <f>IF(B456="","",IFERROR(INDEX('Purchases'!$I$2:$I$1000,MATCH(B456,'Purchases'!$A$2:$A$1000,0)),""))</f>
        <v/>
      </c>
    </row>
    <row r="457">
      <c r="G457" s="36">
        <f>IF(B457="","",IFERROR(INDEX('Purchases'!$G$2:$G$1000,MATCH(B457,'Purchases'!$A$2:$A$1000,0)),""))</f>
        <v/>
      </c>
      <c r="H457" s="37">
        <f>IF(B457="","",IFERROR(INDEX('Purchases'!$B$2:$B$1000,MATCH(B457,'Purchases'!$A$2:$A$1000,0)),""))</f>
        <v/>
      </c>
      <c r="I457" s="35" t="n"/>
      <c r="K457" s="38">
        <f>IF(A457="","",IF(J457&lt;&gt;"","Discarded",IF(COUNTIF('Sales'!$B$2:$B$1000,A457)-COUNTIFS('Sales'!$B$2:$B$1000,A457,'Sales'!$F$2:$F$1000,"Cancelled")-COUNTIFS('Sales'!$B$2:$B$1000,A457,'Sales'!$F$2:$F$1000,"Returned")&gt;0,"Sold",IF(N(I457)&gt;0,"Online","In stock"))))</f>
        <v/>
      </c>
      <c r="L457" s="37">
        <f>IF(K457&lt;&gt;"Sold","",IFERROR(MAXIFS('Sales'!$A$2:$A$1000,'Sales'!$B$2:$B$1000,A457,'Sales'!$F$2:$F$1000,"&lt;&gt;Cancelled",'Sales'!$F$2:$F$1000,"&lt;&gt;Returned"),""))</f>
        <v/>
      </c>
      <c r="M457" s="39">
        <f>IF(OR(A457="",H457=""),"",IF(K457="Sold",IF(L457="","",L457-H457),TODAY()-H457))</f>
        <v/>
      </c>
      <c r="N457" s="38">
        <f>IF(OR(A457="",M457=""),"",IF(AND(K457&lt;&gt;"Sold",K457&lt;&gt;"Discarded",M457&gt;=JoursDormant),"Yes",""))</f>
        <v/>
      </c>
      <c r="O457" s="38">
        <f>IF(B457="","",IFERROR(INDEX('Purchases'!$I$2:$I$1000,MATCH(B457,'Purchases'!$A$2:$A$1000,0)),""))</f>
        <v/>
      </c>
    </row>
    <row r="458">
      <c r="G458" s="36">
        <f>IF(B458="","",IFERROR(INDEX('Purchases'!$G$2:$G$1000,MATCH(B458,'Purchases'!$A$2:$A$1000,0)),""))</f>
        <v/>
      </c>
      <c r="H458" s="37">
        <f>IF(B458="","",IFERROR(INDEX('Purchases'!$B$2:$B$1000,MATCH(B458,'Purchases'!$A$2:$A$1000,0)),""))</f>
        <v/>
      </c>
      <c r="I458" s="35" t="n"/>
      <c r="K458" s="38">
        <f>IF(A458="","",IF(J458&lt;&gt;"","Discarded",IF(COUNTIF('Sales'!$B$2:$B$1000,A458)-COUNTIFS('Sales'!$B$2:$B$1000,A458,'Sales'!$F$2:$F$1000,"Cancelled")-COUNTIFS('Sales'!$B$2:$B$1000,A458,'Sales'!$F$2:$F$1000,"Returned")&gt;0,"Sold",IF(N(I458)&gt;0,"Online","In stock"))))</f>
        <v/>
      </c>
      <c r="L458" s="37">
        <f>IF(K458&lt;&gt;"Sold","",IFERROR(MAXIFS('Sales'!$A$2:$A$1000,'Sales'!$B$2:$B$1000,A458,'Sales'!$F$2:$F$1000,"&lt;&gt;Cancelled",'Sales'!$F$2:$F$1000,"&lt;&gt;Returned"),""))</f>
        <v/>
      </c>
      <c r="M458" s="39">
        <f>IF(OR(A458="",H458=""),"",IF(K458="Sold",IF(L458="","",L458-H458),TODAY()-H458))</f>
        <v/>
      </c>
      <c r="N458" s="38">
        <f>IF(OR(A458="",M458=""),"",IF(AND(K458&lt;&gt;"Sold",K458&lt;&gt;"Discarded",M458&gt;=JoursDormant),"Yes",""))</f>
        <v/>
      </c>
      <c r="O458" s="38">
        <f>IF(B458="","",IFERROR(INDEX('Purchases'!$I$2:$I$1000,MATCH(B458,'Purchases'!$A$2:$A$1000,0)),""))</f>
        <v/>
      </c>
    </row>
    <row r="459">
      <c r="G459" s="36">
        <f>IF(B459="","",IFERROR(INDEX('Purchases'!$G$2:$G$1000,MATCH(B459,'Purchases'!$A$2:$A$1000,0)),""))</f>
        <v/>
      </c>
      <c r="H459" s="37">
        <f>IF(B459="","",IFERROR(INDEX('Purchases'!$B$2:$B$1000,MATCH(B459,'Purchases'!$A$2:$A$1000,0)),""))</f>
        <v/>
      </c>
      <c r="I459" s="35" t="n"/>
      <c r="K459" s="38">
        <f>IF(A459="","",IF(J459&lt;&gt;"","Discarded",IF(COUNTIF('Sales'!$B$2:$B$1000,A459)-COUNTIFS('Sales'!$B$2:$B$1000,A459,'Sales'!$F$2:$F$1000,"Cancelled")-COUNTIFS('Sales'!$B$2:$B$1000,A459,'Sales'!$F$2:$F$1000,"Returned")&gt;0,"Sold",IF(N(I459)&gt;0,"Online","In stock"))))</f>
        <v/>
      </c>
      <c r="L459" s="37">
        <f>IF(K459&lt;&gt;"Sold","",IFERROR(MAXIFS('Sales'!$A$2:$A$1000,'Sales'!$B$2:$B$1000,A459,'Sales'!$F$2:$F$1000,"&lt;&gt;Cancelled",'Sales'!$F$2:$F$1000,"&lt;&gt;Returned"),""))</f>
        <v/>
      </c>
      <c r="M459" s="39">
        <f>IF(OR(A459="",H459=""),"",IF(K459="Sold",IF(L459="","",L459-H459),TODAY()-H459))</f>
        <v/>
      </c>
      <c r="N459" s="38">
        <f>IF(OR(A459="",M459=""),"",IF(AND(K459&lt;&gt;"Sold",K459&lt;&gt;"Discarded",M459&gt;=JoursDormant),"Yes",""))</f>
        <v/>
      </c>
      <c r="O459" s="38">
        <f>IF(B459="","",IFERROR(INDEX('Purchases'!$I$2:$I$1000,MATCH(B459,'Purchases'!$A$2:$A$1000,0)),""))</f>
        <v/>
      </c>
    </row>
    <row r="460">
      <c r="G460" s="36">
        <f>IF(B460="","",IFERROR(INDEX('Purchases'!$G$2:$G$1000,MATCH(B460,'Purchases'!$A$2:$A$1000,0)),""))</f>
        <v/>
      </c>
      <c r="H460" s="37">
        <f>IF(B460="","",IFERROR(INDEX('Purchases'!$B$2:$B$1000,MATCH(B460,'Purchases'!$A$2:$A$1000,0)),""))</f>
        <v/>
      </c>
      <c r="I460" s="35" t="n"/>
      <c r="K460" s="38">
        <f>IF(A460="","",IF(J460&lt;&gt;"","Discarded",IF(COUNTIF('Sales'!$B$2:$B$1000,A460)-COUNTIFS('Sales'!$B$2:$B$1000,A460,'Sales'!$F$2:$F$1000,"Cancelled")-COUNTIFS('Sales'!$B$2:$B$1000,A460,'Sales'!$F$2:$F$1000,"Returned")&gt;0,"Sold",IF(N(I460)&gt;0,"Online","In stock"))))</f>
        <v/>
      </c>
      <c r="L460" s="37">
        <f>IF(K460&lt;&gt;"Sold","",IFERROR(MAXIFS('Sales'!$A$2:$A$1000,'Sales'!$B$2:$B$1000,A460,'Sales'!$F$2:$F$1000,"&lt;&gt;Cancelled",'Sales'!$F$2:$F$1000,"&lt;&gt;Returned"),""))</f>
        <v/>
      </c>
      <c r="M460" s="39">
        <f>IF(OR(A460="",H460=""),"",IF(K460="Sold",IF(L460="","",L460-H460),TODAY()-H460))</f>
        <v/>
      </c>
      <c r="N460" s="38">
        <f>IF(OR(A460="",M460=""),"",IF(AND(K460&lt;&gt;"Sold",K460&lt;&gt;"Discarded",M460&gt;=JoursDormant),"Yes",""))</f>
        <v/>
      </c>
      <c r="O460" s="38">
        <f>IF(B460="","",IFERROR(INDEX('Purchases'!$I$2:$I$1000,MATCH(B460,'Purchases'!$A$2:$A$1000,0)),""))</f>
        <v/>
      </c>
    </row>
    <row r="461">
      <c r="G461" s="36">
        <f>IF(B461="","",IFERROR(INDEX('Purchases'!$G$2:$G$1000,MATCH(B461,'Purchases'!$A$2:$A$1000,0)),""))</f>
        <v/>
      </c>
      <c r="H461" s="37">
        <f>IF(B461="","",IFERROR(INDEX('Purchases'!$B$2:$B$1000,MATCH(B461,'Purchases'!$A$2:$A$1000,0)),""))</f>
        <v/>
      </c>
      <c r="I461" s="35" t="n"/>
      <c r="K461" s="38">
        <f>IF(A461="","",IF(J461&lt;&gt;"","Discarded",IF(COUNTIF('Sales'!$B$2:$B$1000,A461)-COUNTIFS('Sales'!$B$2:$B$1000,A461,'Sales'!$F$2:$F$1000,"Cancelled")-COUNTIFS('Sales'!$B$2:$B$1000,A461,'Sales'!$F$2:$F$1000,"Returned")&gt;0,"Sold",IF(N(I461)&gt;0,"Online","In stock"))))</f>
        <v/>
      </c>
      <c r="L461" s="37">
        <f>IF(K461&lt;&gt;"Sold","",IFERROR(MAXIFS('Sales'!$A$2:$A$1000,'Sales'!$B$2:$B$1000,A461,'Sales'!$F$2:$F$1000,"&lt;&gt;Cancelled",'Sales'!$F$2:$F$1000,"&lt;&gt;Returned"),""))</f>
        <v/>
      </c>
      <c r="M461" s="39">
        <f>IF(OR(A461="",H461=""),"",IF(K461="Sold",IF(L461="","",L461-H461),TODAY()-H461))</f>
        <v/>
      </c>
      <c r="N461" s="38">
        <f>IF(OR(A461="",M461=""),"",IF(AND(K461&lt;&gt;"Sold",K461&lt;&gt;"Discarded",M461&gt;=JoursDormant),"Yes",""))</f>
        <v/>
      </c>
      <c r="O461" s="38">
        <f>IF(B461="","",IFERROR(INDEX('Purchases'!$I$2:$I$1000,MATCH(B461,'Purchases'!$A$2:$A$1000,0)),""))</f>
        <v/>
      </c>
    </row>
    <row r="462">
      <c r="G462" s="36">
        <f>IF(B462="","",IFERROR(INDEX('Purchases'!$G$2:$G$1000,MATCH(B462,'Purchases'!$A$2:$A$1000,0)),""))</f>
        <v/>
      </c>
      <c r="H462" s="37">
        <f>IF(B462="","",IFERROR(INDEX('Purchases'!$B$2:$B$1000,MATCH(B462,'Purchases'!$A$2:$A$1000,0)),""))</f>
        <v/>
      </c>
      <c r="I462" s="35" t="n"/>
      <c r="K462" s="38">
        <f>IF(A462="","",IF(J462&lt;&gt;"","Discarded",IF(COUNTIF('Sales'!$B$2:$B$1000,A462)-COUNTIFS('Sales'!$B$2:$B$1000,A462,'Sales'!$F$2:$F$1000,"Cancelled")-COUNTIFS('Sales'!$B$2:$B$1000,A462,'Sales'!$F$2:$F$1000,"Returned")&gt;0,"Sold",IF(N(I462)&gt;0,"Online","In stock"))))</f>
        <v/>
      </c>
      <c r="L462" s="37">
        <f>IF(K462&lt;&gt;"Sold","",IFERROR(MAXIFS('Sales'!$A$2:$A$1000,'Sales'!$B$2:$B$1000,A462,'Sales'!$F$2:$F$1000,"&lt;&gt;Cancelled",'Sales'!$F$2:$F$1000,"&lt;&gt;Returned"),""))</f>
        <v/>
      </c>
      <c r="M462" s="39">
        <f>IF(OR(A462="",H462=""),"",IF(K462="Sold",IF(L462="","",L462-H462),TODAY()-H462))</f>
        <v/>
      </c>
      <c r="N462" s="38">
        <f>IF(OR(A462="",M462=""),"",IF(AND(K462&lt;&gt;"Sold",K462&lt;&gt;"Discarded",M462&gt;=JoursDormant),"Yes",""))</f>
        <v/>
      </c>
      <c r="O462" s="38">
        <f>IF(B462="","",IFERROR(INDEX('Purchases'!$I$2:$I$1000,MATCH(B462,'Purchases'!$A$2:$A$1000,0)),""))</f>
        <v/>
      </c>
    </row>
    <row r="463">
      <c r="G463" s="36">
        <f>IF(B463="","",IFERROR(INDEX('Purchases'!$G$2:$G$1000,MATCH(B463,'Purchases'!$A$2:$A$1000,0)),""))</f>
        <v/>
      </c>
      <c r="H463" s="37">
        <f>IF(B463="","",IFERROR(INDEX('Purchases'!$B$2:$B$1000,MATCH(B463,'Purchases'!$A$2:$A$1000,0)),""))</f>
        <v/>
      </c>
      <c r="I463" s="35" t="n"/>
      <c r="K463" s="38">
        <f>IF(A463="","",IF(J463&lt;&gt;"","Discarded",IF(COUNTIF('Sales'!$B$2:$B$1000,A463)-COUNTIFS('Sales'!$B$2:$B$1000,A463,'Sales'!$F$2:$F$1000,"Cancelled")-COUNTIFS('Sales'!$B$2:$B$1000,A463,'Sales'!$F$2:$F$1000,"Returned")&gt;0,"Sold",IF(N(I463)&gt;0,"Online","In stock"))))</f>
        <v/>
      </c>
      <c r="L463" s="37">
        <f>IF(K463&lt;&gt;"Sold","",IFERROR(MAXIFS('Sales'!$A$2:$A$1000,'Sales'!$B$2:$B$1000,A463,'Sales'!$F$2:$F$1000,"&lt;&gt;Cancelled",'Sales'!$F$2:$F$1000,"&lt;&gt;Returned"),""))</f>
        <v/>
      </c>
      <c r="M463" s="39">
        <f>IF(OR(A463="",H463=""),"",IF(K463="Sold",IF(L463="","",L463-H463),TODAY()-H463))</f>
        <v/>
      </c>
      <c r="N463" s="38">
        <f>IF(OR(A463="",M463=""),"",IF(AND(K463&lt;&gt;"Sold",K463&lt;&gt;"Discarded",M463&gt;=JoursDormant),"Yes",""))</f>
        <v/>
      </c>
      <c r="O463" s="38">
        <f>IF(B463="","",IFERROR(INDEX('Purchases'!$I$2:$I$1000,MATCH(B463,'Purchases'!$A$2:$A$1000,0)),""))</f>
        <v/>
      </c>
    </row>
    <row r="464">
      <c r="G464" s="36">
        <f>IF(B464="","",IFERROR(INDEX('Purchases'!$G$2:$G$1000,MATCH(B464,'Purchases'!$A$2:$A$1000,0)),""))</f>
        <v/>
      </c>
      <c r="H464" s="37">
        <f>IF(B464="","",IFERROR(INDEX('Purchases'!$B$2:$B$1000,MATCH(B464,'Purchases'!$A$2:$A$1000,0)),""))</f>
        <v/>
      </c>
      <c r="I464" s="35" t="n"/>
      <c r="K464" s="38">
        <f>IF(A464="","",IF(J464&lt;&gt;"","Discarded",IF(COUNTIF('Sales'!$B$2:$B$1000,A464)-COUNTIFS('Sales'!$B$2:$B$1000,A464,'Sales'!$F$2:$F$1000,"Cancelled")-COUNTIFS('Sales'!$B$2:$B$1000,A464,'Sales'!$F$2:$F$1000,"Returned")&gt;0,"Sold",IF(N(I464)&gt;0,"Online","In stock"))))</f>
        <v/>
      </c>
      <c r="L464" s="37">
        <f>IF(K464&lt;&gt;"Sold","",IFERROR(MAXIFS('Sales'!$A$2:$A$1000,'Sales'!$B$2:$B$1000,A464,'Sales'!$F$2:$F$1000,"&lt;&gt;Cancelled",'Sales'!$F$2:$F$1000,"&lt;&gt;Returned"),""))</f>
        <v/>
      </c>
      <c r="M464" s="39">
        <f>IF(OR(A464="",H464=""),"",IF(K464="Sold",IF(L464="","",L464-H464),TODAY()-H464))</f>
        <v/>
      </c>
      <c r="N464" s="38">
        <f>IF(OR(A464="",M464=""),"",IF(AND(K464&lt;&gt;"Sold",K464&lt;&gt;"Discarded",M464&gt;=JoursDormant),"Yes",""))</f>
        <v/>
      </c>
      <c r="O464" s="38">
        <f>IF(B464="","",IFERROR(INDEX('Purchases'!$I$2:$I$1000,MATCH(B464,'Purchases'!$A$2:$A$1000,0)),""))</f>
        <v/>
      </c>
    </row>
    <row r="465">
      <c r="G465" s="36">
        <f>IF(B465="","",IFERROR(INDEX('Purchases'!$G$2:$G$1000,MATCH(B465,'Purchases'!$A$2:$A$1000,0)),""))</f>
        <v/>
      </c>
      <c r="H465" s="37">
        <f>IF(B465="","",IFERROR(INDEX('Purchases'!$B$2:$B$1000,MATCH(B465,'Purchases'!$A$2:$A$1000,0)),""))</f>
        <v/>
      </c>
      <c r="I465" s="35" t="n"/>
      <c r="K465" s="38">
        <f>IF(A465="","",IF(J465&lt;&gt;"","Discarded",IF(COUNTIF('Sales'!$B$2:$B$1000,A465)-COUNTIFS('Sales'!$B$2:$B$1000,A465,'Sales'!$F$2:$F$1000,"Cancelled")-COUNTIFS('Sales'!$B$2:$B$1000,A465,'Sales'!$F$2:$F$1000,"Returned")&gt;0,"Sold",IF(N(I465)&gt;0,"Online","In stock"))))</f>
        <v/>
      </c>
      <c r="L465" s="37">
        <f>IF(K465&lt;&gt;"Sold","",IFERROR(MAXIFS('Sales'!$A$2:$A$1000,'Sales'!$B$2:$B$1000,A465,'Sales'!$F$2:$F$1000,"&lt;&gt;Cancelled",'Sales'!$F$2:$F$1000,"&lt;&gt;Returned"),""))</f>
        <v/>
      </c>
      <c r="M465" s="39">
        <f>IF(OR(A465="",H465=""),"",IF(K465="Sold",IF(L465="","",L465-H465),TODAY()-H465))</f>
        <v/>
      </c>
      <c r="N465" s="38">
        <f>IF(OR(A465="",M465=""),"",IF(AND(K465&lt;&gt;"Sold",K465&lt;&gt;"Discarded",M465&gt;=JoursDormant),"Yes",""))</f>
        <v/>
      </c>
      <c r="O465" s="38">
        <f>IF(B465="","",IFERROR(INDEX('Purchases'!$I$2:$I$1000,MATCH(B465,'Purchases'!$A$2:$A$1000,0)),""))</f>
        <v/>
      </c>
    </row>
    <row r="466">
      <c r="G466" s="36">
        <f>IF(B466="","",IFERROR(INDEX('Purchases'!$G$2:$G$1000,MATCH(B466,'Purchases'!$A$2:$A$1000,0)),""))</f>
        <v/>
      </c>
      <c r="H466" s="37">
        <f>IF(B466="","",IFERROR(INDEX('Purchases'!$B$2:$B$1000,MATCH(B466,'Purchases'!$A$2:$A$1000,0)),""))</f>
        <v/>
      </c>
      <c r="I466" s="35" t="n"/>
      <c r="K466" s="38">
        <f>IF(A466="","",IF(J466&lt;&gt;"","Discarded",IF(COUNTIF('Sales'!$B$2:$B$1000,A466)-COUNTIFS('Sales'!$B$2:$B$1000,A466,'Sales'!$F$2:$F$1000,"Cancelled")-COUNTIFS('Sales'!$B$2:$B$1000,A466,'Sales'!$F$2:$F$1000,"Returned")&gt;0,"Sold",IF(N(I466)&gt;0,"Online","In stock"))))</f>
        <v/>
      </c>
      <c r="L466" s="37">
        <f>IF(K466&lt;&gt;"Sold","",IFERROR(MAXIFS('Sales'!$A$2:$A$1000,'Sales'!$B$2:$B$1000,A466,'Sales'!$F$2:$F$1000,"&lt;&gt;Cancelled",'Sales'!$F$2:$F$1000,"&lt;&gt;Returned"),""))</f>
        <v/>
      </c>
      <c r="M466" s="39">
        <f>IF(OR(A466="",H466=""),"",IF(K466="Sold",IF(L466="","",L466-H466),TODAY()-H466))</f>
        <v/>
      </c>
      <c r="N466" s="38">
        <f>IF(OR(A466="",M466=""),"",IF(AND(K466&lt;&gt;"Sold",K466&lt;&gt;"Discarded",M466&gt;=JoursDormant),"Yes",""))</f>
        <v/>
      </c>
      <c r="O466" s="38">
        <f>IF(B466="","",IFERROR(INDEX('Purchases'!$I$2:$I$1000,MATCH(B466,'Purchases'!$A$2:$A$1000,0)),""))</f>
        <v/>
      </c>
    </row>
    <row r="467">
      <c r="G467" s="36">
        <f>IF(B467="","",IFERROR(INDEX('Purchases'!$G$2:$G$1000,MATCH(B467,'Purchases'!$A$2:$A$1000,0)),""))</f>
        <v/>
      </c>
      <c r="H467" s="37">
        <f>IF(B467="","",IFERROR(INDEX('Purchases'!$B$2:$B$1000,MATCH(B467,'Purchases'!$A$2:$A$1000,0)),""))</f>
        <v/>
      </c>
      <c r="I467" s="35" t="n"/>
      <c r="K467" s="38">
        <f>IF(A467="","",IF(J467&lt;&gt;"","Discarded",IF(COUNTIF('Sales'!$B$2:$B$1000,A467)-COUNTIFS('Sales'!$B$2:$B$1000,A467,'Sales'!$F$2:$F$1000,"Cancelled")-COUNTIFS('Sales'!$B$2:$B$1000,A467,'Sales'!$F$2:$F$1000,"Returned")&gt;0,"Sold",IF(N(I467)&gt;0,"Online","In stock"))))</f>
        <v/>
      </c>
      <c r="L467" s="37">
        <f>IF(K467&lt;&gt;"Sold","",IFERROR(MAXIFS('Sales'!$A$2:$A$1000,'Sales'!$B$2:$B$1000,A467,'Sales'!$F$2:$F$1000,"&lt;&gt;Cancelled",'Sales'!$F$2:$F$1000,"&lt;&gt;Returned"),""))</f>
        <v/>
      </c>
      <c r="M467" s="39">
        <f>IF(OR(A467="",H467=""),"",IF(K467="Sold",IF(L467="","",L467-H467),TODAY()-H467))</f>
        <v/>
      </c>
      <c r="N467" s="38">
        <f>IF(OR(A467="",M467=""),"",IF(AND(K467&lt;&gt;"Sold",K467&lt;&gt;"Discarded",M467&gt;=JoursDormant),"Yes",""))</f>
        <v/>
      </c>
      <c r="O467" s="38">
        <f>IF(B467="","",IFERROR(INDEX('Purchases'!$I$2:$I$1000,MATCH(B467,'Purchases'!$A$2:$A$1000,0)),""))</f>
        <v/>
      </c>
    </row>
    <row r="468">
      <c r="G468" s="36">
        <f>IF(B468="","",IFERROR(INDEX('Purchases'!$G$2:$G$1000,MATCH(B468,'Purchases'!$A$2:$A$1000,0)),""))</f>
        <v/>
      </c>
      <c r="H468" s="37">
        <f>IF(B468="","",IFERROR(INDEX('Purchases'!$B$2:$B$1000,MATCH(B468,'Purchases'!$A$2:$A$1000,0)),""))</f>
        <v/>
      </c>
      <c r="I468" s="35" t="n"/>
      <c r="K468" s="38">
        <f>IF(A468="","",IF(J468&lt;&gt;"","Discarded",IF(COUNTIF('Sales'!$B$2:$B$1000,A468)-COUNTIFS('Sales'!$B$2:$B$1000,A468,'Sales'!$F$2:$F$1000,"Cancelled")-COUNTIFS('Sales'!$B$2:$B$1000,A468,'Sales'!$F$2:$F$1000,"Returned")&gt;0,"Sold",IF(N(I468)&gt;0,"Online","In stock"))))</f>
        <v/>
      </c>
      <c r="L468" s="37">
        <f>IF(K468&lt;&gt;"Sold","",IFERROR(MAXIFS('Sales'!$A$2:$A$1000,'Sales'!$B$2:$B$1000,A468,'Sales'!$F$2:$F$1000,"&lt;&gt;Cancelled",'Sales'!$F$2:$F$1000,"&lt;&gt;Returned"),""))</f>
        <v/>
      </c>
      <c r="M468" s="39">
        <f>IF(OR(A468="",H468=""),"",IF(K468="Sold",IF(L468="","",L468-H468),TODAY()-H468))</f>
        <v/>
      </c>
      <c r="N468" s="38">
        <f>IF(OR(A468="",M468=""),"",IF(AND(K468&lt;&gt;"Sold",K468&lt;&gt;"Discarded",M468&gt;=JoursDormant),"Yes",""))</f>
        <v/>
      </c>
      <c r="O468" s="38">
        <f>IF(B468="","",IFERROR(INDEX('Purchases'!$I$2:$I$1000,MATCH(B468,'Purchases'!$A$2:$A$1000,0)),""))</f>
        <v/>
      </c>
    </row>
    <row r="469">
      <c r="G469" s="36">
        <f>IF(B469="","",IFERROR(INDEX('Purchases'!$G$2:$G$1000,MATCH(B469,'Purchases'!$A$2:$A$1000,0)),""))</f>
        <v/>
      </c>
      <c r="H469" s="37">
        <f>IF(B469="","",IFERROR(INDEX('Purchases'!$B$2:$B$1000,MATCH(B469,'Purchases'!$A$2:$A$1000,0)),""))</f>
        <v/>
      </c>
      <c r="I469" s="35" t="n"/>
      <c r="K469" s="38">
        <f>IF(A469="","",IF(J469&lt;&gt;"","Discarded",IF(COUNTIF('Sales'!$B$2:$B$1000,A469)-COUNTIFS('Sales'!$B$2:$B$1000,A469,'Sales'!$F$2:$F$1000,"Cancelled")-COUNTIFS('Sales'!$B$2:$B$1000,A469,'Sales'!$F$2:$F$1000,"Returned")&gt;0,"Sold",IF(N(I469)&gt;0,"Online","In stock"))))</f>
        <v/>
      </c>
      <c r="L469" s="37">
        <f>IF(K469&lt;&gt;"Sold","",IFERROR(MAXIFS('Sales'!$A$2:$A$1000,'Sales'!$B$2:$B$1000,A469,'Sales'!$F$2:$F$1000,"&lt;&gt;Cancelled",'Sales'!$F$2:$F$1000,"&lt;&gt;Returned"),""))</f>
        <v/>
      </c>
      <c r="M469" s="39">
        <f>IF(OR(A469="",H469=""),"",IF(K469="Sold",IF(L469="","",L469-H469),TODAY()-H469))</f>
        <v/>
      </c>
      <c r="N469" s="38">
        <f>IF(OR(A469="",M469=""),"",IF(AND(K469&lt;&gt;"Sold",K469&lt;&gt;"Discarded",M469&gt;=JoursDormant),"Yes",""))</f>
        <v/>
      </c>
      <c r="O469" s="38">
        <f>IF(B469="","",IFERROR(INDEX('Purchases'!$I$2:$I$1000,MATCH(B469,'Purchases'!$A$2:$A$1000,0)),""))</f>
        <v/>
      </c>
    </row>
    <row r="470">
      <c r="G470" s="36">
        <f>IF(B470="","",IFERROR(INDEX('Purchases'!$G$2:$G$1000,MATCH(B470,'Purchases'!$A$2:$A$1000,0)),""))</f>
        <v/>
      </c>
      <c r="H470" s="37">
        <f>IF(B470="","",IFERROR(INDEX('Purchases'!$B$2:$B$1000,MATCH(B470,'Purchases'!$A$2:$A$1000,0)),""))</f>
        <v/>
      </c>
      <c r="I470" s="35" t="n"/>
      <c r="K470" s="38">
        <f>IF(A470="","",IF(J470&lt;&gt;"","Discarded",IF(COUNTIF('Sales'!$B$2:$B$1000,A470)-COUNTIFS('Sales'!$B$2:$B$1000,A470,'Sales'!$F$2:$F$1000,"Cancelled")-COUNTIFS('Sales'!$B$2:$B$1000,A470,'Sales'!$F$2:$F$1000,"Returned")&gt;0,"Sold",IF(N(I470)&gt;0,"Online","In stock"))))</f>
        <v/>
      </c>
      <c r="L470" s="37">
        <f>IF(K470&lt;&gt;"Sold","",IFERROR(MAXIFS('Sales'!$A$2:$A$1000,'Sales'!$B$2:$B$1000,A470,'Sales'!$F$2:$F$1000,"&lt;&gt;Cancelled",'Sales'!$F$2:$F$1000,"&lt;&gt;Returned"),""))</f>
        <v/>
      </c>
      <c r="M470" s="39">
        <f>IF(OR(A470="",H470=""),"",IF(K470="Sold",IF(L470="","",L470-H470),TODAY()-H470))</f>
        <v/>
      </c>
      <c r="N470" s="38">
        <f>IF(OR(A470="",M470=""),"",IF(AND(K470&lt;&gt;"Sold",K470&lt;&gt;"Discarded",M470&gt;=JoursDormant),"Yes",""))</f>
        <v/>
      </c>
      <c r="O470" s="38">
        <f>IF(B470="","",IFERROR(INDEX('Purchases'!$I$2:$I$1000,MATCH(B470,'Purchases'!$A$2:$A$1000,0)),""))</f>
        <v/>
      </c>
    </row>
    <row r="471">
      <c r="G471" s="36">
        <f>IF(B471="","",IFERROR(INDEX('Purchases'!$G$2:$G$1000,MATCH(B471,'Purchases'!$A$2:$A$1000,0)),""))</f>
        <v/>
      </c>
      <c r="H471" s="37">
        <f>IF(B471="","",IFERROR(INDEX('Purchases'!$B$2:$B$1000,MATCH(B471,'Purchases'!$A$2:$A$1000,0)),""))</f>
        <v/>
      </c>
      <c r="I471" s="35" t="n"/>
      <c r="K471" s="38">
        <f>IF(A471="","",IF(J471&lt;&gt;"","Discarded",IF(COUNTIF('Sales'!$B$2:$B$1000,A471)-COUNTIFS('Sales'!$B$2:$B$1000,A471,'Sales'!$F$2:$F$1000,"Cancelled")-COUNTIFS('Sales'!$B$2:$B$1000,A471,'Sales'!$F$2:$F$1000,"Returned")&gt;0,"Sold",IF(N(I471)&gt;0,"Online","In stock"))))</f>
        <v/>
      </c>
      <c r="L471" s="37">
        <f>IF(K471&lt;&gt;"Sold","",IFERROR(MAXIFS('Sales'!$A$2:$A$1000,'Sales'!$B$2:$B$1000,A471,'Sales'!$F$2:$F$1000,"&lt;&gt;Cancelled",'Sales'!$F$2:$F$1000,"&lt;&gt;Returned"),""))</f>
        <v/>
      </c>
      <c r="M471" s="39">
        <f>IF(OR(A471="",H471=""),"",IF(K471="Sold",IF(L471="","",L471-H471),TODAY()-H471))</f>
        <v/>
      </c>
      <c r="N471" s="38">
        <f>IF(OR(A471="",M471=""),"",IF(AND(K471&lt;&gt;"Sold",K471&lt;&gt;"Discarded",M471&gt;=JoursDormant),"Yes",""))</f>
        <v/>
      </c>
      <c r="O471" s="38">
        <f>IF(B471="","",IFERROR(INDEX('Purchases'!$I$2:$I$1000,MATCH(B471,'Purchases'!$A$2:$A$1000,0)),""))</f>
        <v/>
      </c>
    </row>
    <row r="472">
      <c r="G472" s="36">
        <f>IF(B472="","",IFERROR(INDEX('Purchases'!$G$2:$G$1000,MATCH(B472,'Purchases'!$A$2:$A$1000,0)),""))</f>
        <v/>
      </c>
      <c r="H472" s="37">
        <f>IF(B472="","",IFERROR(INDEX('Purchases'!$B$2:$B$1000,MATCH(B472,'Purchases'!$A$2:$A$1000,0)),""))</f>
        <v/>
      </c>
      <c r="I472" s="35" t="n"/>
      <c r="K472" s="38">
        <f>IF(A472="","",IF(J472&lt;&gt;"","Discarded",IF(COUNTIF('Sales'!$B$2:$B$1000,A472)-COUNTIFS('Sales'!$B$2:$B$1000,A472,'Sales'!$F$2:$F$1000,"Cancelled")-COUNTIFS('Sales'!$B$2:$B$1000,A472,'Sales'!$F$2:$F$1000,"Returned")&gt;0,"Sold",IF(N(I472)&gt;0,"Online","In stock"))))</f>
        <v/>
      </c>
      <c r="L472" s="37">
        <f>IF(K472&lt;&gt;"Sold","",IFERROR(MAXIFS('Sales'!$A$2:$A$1000,'Sales'!$B$2:$B$1000,A472,'Sales'!$F$2:$F$1000,"&lt;&gt;Cancelled",'Sales'!$F$2:$F$1000,"&lt;&gt;Returned"),""))</f>
        <v/>
      </c>
      <c r="M472" s="39">
        <f>IF(OR(A472="",H472=""),"",IF(K472="Sold",IF(L472="","",L472-H472),TODAY()-H472))</f>
        <v/>
      </c>
      <c r="N472" s="38">
        <f>IF(OR(A472="",M472=""),"",IF(AND(K472&lt;&gt;"Sold",K472&lt;&gt;"Discarded",M472&gt;=JoursDormant),"Yes",""))</f>
        <v/>
      </c>
      <c r="O472" s="38">
        <f>IF(B472="","",IFERROR(INDEX('Purchases'!$I$2:$I$1000,MATCH(B472,'Purchases'!$A$2:$A$1000,0)),""))</f>
        <v/>
      </c>
    </row>
    <row r="473">
      <c r="G473" s="36">
        <f>IF(B473="","",IFERROR(INDEX('Purchases'!$G$2:$G$1000,MATCH(B473,'Purchases'!$A$2:$A$1000,0)),""))</f>
        <v/>
      </c>
      <c r="H473" s="37">
        <f>IF(B473="","",IFERROR(INDEX('Purchases'!$B$2:$B$1000,MATCH(B473,'Purchases'!$A$2:$A$1000,0)),""))</f>
        <v/>
      </c>
      <c r="I473" s="35" t="n"/>
      <c r="K473" s="38">
        <f>IF(A473="","",IF(J473&lt;&gt;"","Discarded",IF(COUNTIF('Sales'!$B$2:$B$1000,A473)-COUNTIFS('Sales'!$B$2:$B$1000,A473,'Sales'!$F$2:$F$1000,"Cancelled")-COUNTIFS('Sales'!$B$2:$B$1000,A473,'Sales'!$F$2:$F$1000,"Returned")&gt;0,"Sold",IF(N(I473)&gt;0,"Online","In stock"))))</f>
        <v/>
      </c>
      <c r="L473" s="37">
        <f>IF(K473&lt;&gt;"Sold","",IFERROR(MAXIFS('Sales'!$A$2:$A$1000,'Sales'!$B$2:$B$1000,A473,'Sales'!$F$2:$F$1000,"&lt;&gt;Cancelled",'Sales'!$F$2:$F$1000,"&lt;&gt;Returned"),""))</f>
        <v/>
      </c>
      <c r="M473" s="39">
        <f>IF(OR(A473="",H473=""),"",IF(K473="Sold",IF(L473="","",L473-H473),TODAY()-H473))</f>
        <v/>
      </c>
      <c r="N473" s="38">
        <f>IF(OR(A473="",M473=""),"",IF(AND(K473&lt;&gt;"Sold",K473&lt;&gt;"Discarded",M473&gt;=JoursDormant),"Yes",""))</f>
        <v/>
      </c>
      <c r="O473" s="38">
        <f>IF(B473="","",IFERROR(INDEX('Purchases'!$I$2:$I$1000,MATCH(B473,'Purchases'!$A$2:$A$1000,0)),""))</f>
        <v/>
      </c>
    </row>
    <row r="474">
      <c r="G474" s="36">
        <f>IF(B474="","",IFERROR(INDEX('Purchases'!$G$2:$G$1000,MATCH(B474,'Purchases'!$A$2:$A$1000,0)),""))</f>
        <v/>
      </c>
      <c r="H474" s="37">
        <f>IF(B474="","",IFERROR(INDEX('Purchases'!$B$2:$B$1000,MATCH(B474,'Purchases'!$A$2:$A$1000,0)),""))</f>
        <v/>
      </c>
      <c r="I474" s="35" t="n"/>
      <c r="K474" s="38">
        <f>IF(A474="","",IF(J474&lt;&gt;"","Discarded",IF(COUNTIF('Sales'!$B$2:$B$1000,A474)-COUNTIFS('Sales'!$B$2:$B$1000,A474,'Sales'!$F$2:$F$1000,"Cancelled")-COUNTIFS('Sales'!$B$2:$B$1000,A474,'Sales'!$F$2:$F$1000,"Returned")&gt;0,"Sold",IF(N(I474)&gt;0,"Online","In stock"))))</f>
        <v/>
      </c>
      <c r="L474" s="37">
        <f>IF(K474&lt;&gt;"Sold","",IFERROR(MAXIFS('Sales'!$A$2:$A$1000,'Sales'!$B$2:$B$1000,A474,'Sales'!$F$2:$F$1000,"&lt;&gt;Cancelled",'Sales'!$F$2:$F$1000,"&lt;&gt;Returned"),""))</f>
        <v/>
      </c>
      <c r="M474" s="39">
        <f>IF(OR(A474="",H474=""),"",IF(K474="Sold",IF(L474="","",L474-H474),TODAY()-H474))</f>
        <v/>
      </c>
      <c r="N474" s="38">
        <f>IF(OR(A474="",M474=""),"",IF(AND(K474&lt;&gt;"Sold",K474&lt;&gt;"Discarded",M474&gt;=JoursDormant),"Yes",""))</f>
        <v/>
      </c>
      <c r="O474" s="38">
        <f>IF(B474="","",IFERROR(INDEX('Purchases'!$I$2:$I$1000,MATCH(B474,'Purchases'!$A$2:$A$1000,0)),""))</f>
        <v/>
      </c>
    </row>
    <row r="475">
      <c r="G475" s="36">
        <f>IF(B475="","",IFERROR(INDEX('Purchases'!$G$2:$G$1000,MATCH(B475,'Purchases'!$A$2:$A$1000,0)),""))</f>
        <v/>
      </c>
      <c r="H475" s="37">
        <f>IF(B475="","",IFERROR(INDEX('Purchases'!$B$2:$B$1000,MATCH(B475,'Purchases'!$A$2:$A$1000,0)),""))</f>
        <v/>
      </c>
      <c r="I475" s="35" t="n"/>
      <c r="K475" s="38">
        <f>IF(A475="","",IF(J475&lt;&gt;"","Discarded",IF(COUNTIF('Sales'!$B$2:$B$1000,A475)-COUNTIFS('Sales'!$B$2:$B$1000,A475,'Sales'!$F$2:$F$1000,"Cancelled")-COUNTIFS('Sales'!$B$2:$B$1000,A475,'Sales'!$F$2:$F$1000,"Returned")&gt;0,"Sold",IF(N(I475)&gt;0,"Online","In stock"))))</f>
        <v/>
      </c>
      <c r="L475" s="37">
        <f>IF(K475&lt;&gt;"Sold","",IFERROR(MAXIFS('Sales'!$A$2:$A$1000,'Sales'!$B$2:$B$1000,A475,'Sales'!$F$2:$F$1000,"&lt;&gt;Cancelled",'Sales'!$F$2:$F$1000,"&lt;&gt;Returned"),""))</f>
        <v/>
      </c>
      <c r="M475" s="39">
        <f>IF(OR(A475="",H475=""),"",IF(K475="Sold",IF(L475="","",L475-H475),TODAY()-H475))</f>
        <v/>
      </c>
      <c r="N475" s="38">
        <f>IF(OR(A475="",M475=""),"",IF(AND(K475&lt;&gt;"Sold",K475&lt;&gt;"Discarded",M475&gt;=JoursDormant),"Yes",""))</f>
        <v/>
      </c>
      <c r="O475" s="38">
        <f>IF(B475="","",IFERROR(INDEX('Purchases'!$I$2:$I$1000,MATCH(B475,'Purchases'!$A$2:$A$1000,0)),""))</f>
        <v/>
      </c>
    </row>
    <row r="476">
      <c r="G476" s="36">
        <f>IF(B476="","",IFERROR(INDEX('Purchases'!$G$2:$G$1000,MATCH(B476,'Purchases'!$A$2:$A$1000,0)),""))</f>
        <v/>
      </c>
      <c r="H476" s="37">
        <f>IF(B476="","",IFERROR(INDEX('Purchases'!$B$2:$B$1000,MATCH(B476,'Purchases'!$A$2:$A$1000,0)),""))</f>
        <v/>
      </c>
      <c r="I476" s="35" t="n"/>
      <c r="K476" s="38">
        <f>IF(A476="","",IF(J476&lt;&gt;"","Discarded",IF(COUNTIF('Sales'!$B$2:$B$1000,A476)-COUNTIFS('Sales'!$B$2:$B$1000,A476,'Sales'!$F$2:$F$1000,"Cancelled")-COUNTIFS('Sales'!$B$2:$B$1000,A476,'Sales'!$F$2:$F$1000,"Returned")&gt;0,"Sold",IF(N(I476)&gt;0,"Online","In stock"))))</f>
        <v/>
      </c>
      <c r="L476" s="37">
        <f>IF(K476&lt;&gt;"Sold","",IFERROR(MAXIFS('Sales'!$A$2:$A$1000,'Sales'!$B$2:$B$1000,A476,'Sales'!$F$2:$F$1000,"&lt;&gt;Cancelled",'Sales'!$F$2:$F$1000,"&lt;&gt;Returned"),""))</f>
        <v/>
      </c>
      <c r="M476" s="39">
        <f>IF(OR(A476="",H476=""),"",IF(K476="Sold",IF(L476="","",L476-H476),TODAY()-H476))</f>
        <v/>
      </c>
      <c r="N476" s="38">
        <f>IF(OR(A476="",M476=""),"",IF(AND(K476&lt;&gt;"Sold",K476&lt;&gt;"Discarded",M476&gt;=JoursDormant),"Yes",""))</f>
        <v/>
      </c>
      <c r="O476" s="38">
        <f>IF(B476="","",IFERROR(INDEX('Purchases'!$I$2:$I$1000,MATCH(B476,'Purchases'!$A$2:$A$1000,0)),""))</f>
        <v/>
      </c>
    </row>
    <row r="477">
      <c r="G477" s="36">
        <f>IF(B477="","",IFERROR(INDEX('Purchases'!$G$2:$G$1000,MATCH(B477,'Purchases'!$A$2:$A$1000,0)),""))</f>
        <v/>
      </c>
      <c r="H477" s="37">
        <f>IF(B477="","",IFERROR(INDEX('Purchases'!$B$2:$B$1000,MATCH(B477,'Purchases'!$A$2:$A$1000,0)),""))</f>
        <v/>
      </c>
      <c r="I477" s="35" t="n"/>
      <c r="K477" s="38">
        <f>IF(A477="","",IF(J477&lt;&gt;"","Discarded",IF(COUNTIF('Sales'!$B$2:$B$1000,A477)-COUNTIFS('Sales'!$B$2:$B$1000,A477,'Sales'!$F$2:$F$1000,"Cancelled")-COUNTIFS('Sales'!$B$2:$B$1000,A477,'Sales'!$F$2:$F$1000,"Returned")&gt;0,"Sold",IF(N(I477)&gt;0,"Online","In stock"))))</f>
        <v/>
      </c>
      <c r="L477" s="37">
        <f>IF(K477&lt;&gt;"Sold","",IFERROR(MAXIFS('Sales'!$A$2:$A$1000,'Sales'!$B$2:$B$1000,A477,'Sales'!$F$2:$F$1000,"&lt;&gt;Cancelled",'Sales'!$F$2:$F$1000,"&lt;&gt;Returned"),""))</f>
        <v/>
      </c>
      <c r="M477" s="39">
        <f>IF(OR(A477="",H477=""),"",IF(K477="Sold",IF(L477="","",L477-H477),TODAY()-H477))</f>
        <v/>
      </c>
      <c r="N477" s="38">
        <f>IF(OR(A477="",M477=""),"",IF(AND(K477&lt;&gt;"Sold",K477&lt;&gt;"Discarded",M477&gt;=JoursDormant),"Yes",""))</f>
        <v/>
      </c>
      <c r="O477" s="38">
        <f>IF(B477="","",IFERROR(INDEX('Purchases'!$I$2:$I$1000,MATCH(B477,'Purchases'!$A$2:$A$1000,0)),""))</f>
        <v/>
      </c>
    </row>
    <row r="478">
      <c r="G478" s="36">
        <f>IF(B478="","",IFERROR(INDEX('Purchases'!$G$2:$G$1000,MATCH(B478,'Purchases'!$A$2:$A$1000,0)),""))</f>
        <v/>
      </c>
      <c r="H478" s="37">
        <f>IF(B478="","",IFERROR(INDEX('Purchases'!$B$2:$B$1000,MATCH(B478,'Purchases'!$A$2:$A$1000,0)),""))</f>
        <v/>
      </c>
      <c r="I478" s="35" t="n"/>
      <c r="K478" s="38">
        <f>IF(A478="","",IF(J478&lt;&gt;"","Discarded",IF(COUNTIF('Sales'!$B$2:$B$1000,A478)-COUNTIFS('Sales'!$B$2:$B$1000,A478,'Sales'!$F$2:$F$1000,"Cancelled")-COUNTIFS('Sales'!$B$2:$B$1000,A478,'Sales'!$F$2:$F$1000,"Returned")&gt;0,"Sold",IF(N(I478)&gt;0,"Online","In stock"))))</f>
        <v/>
      </c>
      <c r="L478" s="37">
        <f>IF(K478&lt;&gt;"Sold","",IFERROR(MAXIFS('Sales'!$A$2:$A$1000,'Sales'!$B$2:$B$1000,A478,'Sales'!$F$2:$F$1000,"&lt;&gt;Cancelled",'Sales'!$F$2:$F$1000,"&lt;&gt;Returned"),""))</f>
        <v/>
      </c>
      <c r="M478" s="39">
        <f>IF(OR(A478="",H478=""),"",IF(K478="Sold",IF(L478="","",L478-H478),TODAY()-H478))</f>
        <v/>
      </c>
      <c r="N478" s="38">
        <f>IF(OR(A478="",M478=""),"",IF(AND(K478&lt;&gt;"Sold",K478&lt;&gt;"Discarded",M478&gt;=JoursDormant),"Yes",""))</f>
        <v/>
      </c>
      <c r="O478" s="38">
        <f>IF(B478="","",IFERROR(INDEX('Purchases'!$I$2:$I$1000,MATCH(B478,'Purchases'!$A$2:$A$1000,0)),""))</f>
        <v/>
      </c>
    </row>
    <row r="479">
      <c r="G479" s="36">
        <f>IF(B479="","",IFERROR(INDEX('Purchases'!$G$2:$G$1000,MATCH(B479,'Purchases'!$A$2:$A$1000,0)),""))</f>
        <v/>
      </c>
      <c r="H479" s="37">
        <f>IF(B479="","",IFERROR(INDEX('Purchases'!$B$2:$B$1000,MATCH(B479,'Purchases'!$A$2:$A$1000,0)),""))</f>
        <v/>
      </c>
      <c r="I479" s="35" t="n"/>
      <c r="K479" s="38">
        <f>IF(A479="","",IF(J479&lt;&gt;"","Discarded",IF(COUNTIF('Sales'!$B$2:$B$1000,A479)-COUNTIFS('Sales'!$B$2:$B$1000,A479,'Sales'!$F$2:$F$1000,"Cancelled")-COUNTIFS('Sales'!$B$2:$B$1000,A479,'Sales'!$F$2:$F$1000,"Returned")&gt;0,"Sold",IF(N(I479)&gt;0,"Online","In stock"))))</f>
        <v/>
      </c>
      <c r="L479" s="37">
        <f>IF(K479&lt;&gt;"Sold","",IFERROR(MAXIFS('Sales'!$A$2:$A$1000,'Sales'!$B$2:$B$1000,A479,'Sales'!$F$2:$F$1000,"&lt;&gt;Cancelled",'Sales'!$F$2:$F$1000,"&lt;&gt;Returned"),""))</f>
        <v/>
      </c>
      <c r="M479" s="39">
        <f>IF(OR(A479="",H479=""),"",IF(K479="Sold",IF(L479="","",L479-H479),TODAY()-H479))</f>
        <v/>
      </c>
      <c r="N479" s="38">
        <f>IF(OR(A479="",M479=""),"",IF(AND(K479&lt;&gt;"Sold",K479&lt;&gt;"Discarded",M479&gt;=JoursDormant),"Yes",""))</f>
        <v/>
      </c>
      <c r="O479" s="38">
        <f>IF(B479="","",IFERROR(INDEX('Purchases'!$I$2:$I$1000,MATCH(B479,'Purchases'!$A$2:$A$1000,0)),""))</f>
        <v/>
      </c>
    </row>
    <row r="480">
      <c r="G480" s="36">
        <f>IF(B480="","",IFERROR(INDEX('Purchases'!$G$2:$G$1000,MATCH(B480,'Purchases'!$A$2:$A$1000,0)),""))</f>
        <v/>
      </c>
      <c r="H480" s="37">
        <f>IF(B480="","",IFERROR(INDEX('Purchases'!$B$2:$B$1000,MATCH(B480,'Purchases'!$A$2:$A$1000,0)),""))</f>
        <v/>
      </c>
      <c r="I480" s="35" t="n"/>
      <c r="K480" s="38">
        <f>IF(A480="","",IF(J480&lt;&gt;"","Discarded",IF(COUNTIF('Sales'!$B$2:$B$1000,A480)-COUNTIFS('Sales'!$B$2:$B$1000,A480,'Sales'!$F$2:$F$1000,"Cancelled")-COUNTIFS('Sales'!$B$2:$B$1000,A480,'Sales'!$F$2:$F$1000,"Returned")&gt;0,"Sold",IF(N(I480)&gt;0,"Online","In stock"))))</f>
        <v/>
      </c>
      <c r="L480" s="37">
        <f>IF(K480&lt;&gt;"Sold","",IFERROR(MAXIFS('Sales'!$A$2:$A$1000,'Sales'!$B$2:$B$1000,A480,'Sales'!$F$2:$F$1000,"&lt;&gt;Cancelled",'Sales'!$F$2:$F$1000,"&lt;&gt;Returned"),""))</f>
        <v/>
      </c>
      <c r="M480" s="39">
        <f>IF(OR(A480="",H480=""),"",IF(K480="Sold",IF(L480="","",L480-H480),TODAY()-H480))</f>
        <v/>
      </c>
      <c r="N480" s="38">
        <f>IF(OR(A480="",M480=""),"",IF(AND(K480&lt;&gt;"Sold",K480&lt;&gt;"Discarded",M480&gt;=JoursDormant),"Yes",""))</f>
        <v/>
      </c>
      <c r="O480" s="38">
        <f>IF(B480="","",IFERROR(INDEX('Purchases'!$I$2:$I$1000,MATCH(B480,'Purchases'!$A$2:$A$1000,0)),""))</f>
        <v/>
      </c>
    </row>
    <row r="481">
      <c r="G481" s="36">
        <f>IF(B481="","",IFERROR(INDEX('Purchases'!$G$2:$G$1000,MATCH(B481,'Purchases'!$A$2:$A$1000,0)),""))</f>
        <v/>
      </c>
      <c r="H481" s="37">
        <f>IF(B481="","",IFERROR(INDEX('Purchases'!$B$2:$B$1000,MATCH(B481,'Purchases'!$A$2:$A$1000,0)),""))</f>
        <v/>
      </c>
      <c r="I481" s="35" t="n"/>
      <c r="K481" s="38">
        <f>IF(A481="","",IF(J481&lt;&gt;"","Discarded",IF(COUNTIF('Sales'!$B$2:$B$1000,A481)-COUNTIFS('Sales'!$B$2:$B$1000,A481,'Sales'!$F$2:$F$1000,"Cancelled")-COUNTIFS('Sales'!$B$2:$B$1000,A481,'Sales'!$F$2:$F$1000,"Returned")&gt;0,"Sold",IF(N(I481)&gt;0,"Online","In stock"))))</f>
        <v/>
      </c>
      <c r="L481" s="37">
        <f>IF(K481&lt;&gt;"Sold","",IFERROR(MAXIFS('Sales'!$A$2:$A$1000,'Sales'!$B$2:$B$1000,A481,'Sales'!$F$2:$F$1000,"&lt;&gt;Cancelled",'Sales'!$F$2:$F$1000,"&lt;&gt;Returned"),""))</f>
        <v/>
      </c>
      <c r="M481" s="39">
        <f>IF(OR(A481="",H481=""),"",IF(K481="Sold",IF(L481="","",L481-H481),TODAY()-H481))</f>
        <v/>
      </c>
      <c r="N481" s="38">
        <f>IF(OR(A481="",M481=""),"",IF(AND(K481&lt;&gt;"Sold",K481&lt;&gt;"Discarded",M481&gt;=JoursDormant),"Yes",""))</f>
        <v/>
      </c>
      <c r="O481" s="38">
        <f>IF(B481="","",IFERROR(INDEX('Purchases'!$I$2:$I$1000,MATCH(B481,'Purchases'!$A$2:$A$1000,0)),""))</f>
        <v/>
      </c>
    </row>
    <row r="482">
      <c r="G482" s="36">
        <f>IF(B482="","",IFERROR(INDEX('Purchases'!$G$2:$G$1000,MATCH(B482,'Purchases'!$A$2:$A$1000,0)),""))</f>
        <v/>
      </c>
      <c r="H482" s="37">
        <f>IF(B482="","",IFERROR(INDEX('Purchases'!$B$2:$B$1000,MATCH(B482,'Purchases'!$A$2:$A$1000,0)),""))</f>
        <v/>
      </c>
      <c r="I482" s="35" t="n"/>
      <c r="K482" s="38">
        <f>IF(A482="","",IF(J482&lt;&gt;"","Discarded",IF(COUNTIF('Sales'!$B$2:$B$1000,A482)-COUNTIFS('Sales'!$B$2:$B$1000,A482,'Sales'!$F$2:$F$1000,"Cancelled")-COUNTIFS('Sales'!$B$2:$B$1000,A482,'Sales'!$F$2:$F$1000,"Returned")&gt;0,"Sold",IF(N(I482)&gt;0,"Online","In stock"))))</f>
        <v/>
      </c>
      <c r="L482" s="37">
        <f>IF(K482&lt;&gt;"Sold","",IFERROR(MAXIFS('Sales'!$A$2:$A$1000,'Sales'!$B$2:$B$1000,A482,'Sales'!$F$2:$F$1000,"&lt;&gt;Cancelled",'Sales'!$F$2:$F$1000,"&lt;&gt;Returned"),""))</f>
        <v/>
      </c>
      <c r="M482" s="39">
        <f>IF(OR(A482="",H482=""),"",IF(K482="Sold",IF(L482="","",L482-H482),TODAY()-H482))</f>
        <v/>
      </c>
      <c r="N482" s="38">
        <f>IF(OR(A482="",M482=""),"",IF(AND(K482&lt;&gt;"Sold",K482&lt;&gt;"Discarded",M482&gt;=JoursDormant),"Yes",""))</f>
        <v/>
      </c>
      <c r="O482" s="38">
        <f>IF(B482="","",IFERROR(INDEX('Purchases'!$I$2:$I$1000,MATCH(B482,'Purchases'!$A$2:$A$1000,0)),""))</f>
        <v/>
      </c>
    </row>
    <row r="483">
      <c r="G483" s="36">
        <f>IF(B483="","",IFERROR(INDEX('Purchases'!$G$2:$G$1000,MATCH(B483,'Purchases'!$A$2:$A$1000,0)),""))</f>
        <v/>
      </c>
      <c r="H483" s="37">
        <f>IF(B483="","",IFERROR(INDEX('Purchases'!$B$2:$B$1000,MATCH(B483,'Purchases'!$A$2:$A$1000,0)),""))</f>
        <v/>
      </c>
      <c r="I483" s="35" t="n"/>
      <c r="K483" s="38">
        <f>IF(A483="","",IF(J483&lt;&gt;"","Discarded",IF(COUNTIF('Sales'!$B$2:$B$1000,A483)-COUNTIFS('Sales'!$B$2:$B$1000,A483,'Sales'!$F$2:$F$1000,"Cancelled")-COUNTIFS('Sales'!$B$2:$B$1000,A483,'Sales'!$F$2:$F$1000,"Returned")&gt;0,"Sold",IF(N(I483)&gt;0,"Online","In stock"))))</f>
        <v/>
      </c>
      <c r="L483" s="37">
        <f>IF(K483&lt;&gt;"Sold","",IFERROR(MAXIFS('Sales'!$A$2:$A$1000,'Sales'!$B$2:$B$1000,A483,'Sales'!$F$2:$F$1000,"&lt;&gt;Cancelled",'Sales'!$F$2:$F$1000,"&lt;&gt;Returned"),""))</f>
        <v/>
      </c>
      <c r="M483" s="39">
        <f>IF(OR(A483="",H483=""),"",IF(K483="Sold",IF(L483="","",L483-H483),TODAY()-H483))</f>
        <v/>
      </c>
      <c r="N483" s="38">
        <f>IF(OR(A483="",M483=""),"",IF(AND(K483&lt;&gt;"Sold",K483&lt;&gt;"Discarded",M483&gt;=JoursDormant),"Yes",""))</f>
        <v/>
      </c>
      <c r="O483" s="38">
        <f>IF(B483="","",IFERROR(INDEX('Purchases'!$I$2:$I$1000,MATCH(B483,'Purchases'!$A$2:$A$1000,0)),""))</f>
        <v/>
      </c>
    </row>
    <row r="484">
      <c r="G484" s="36">
        <f>IF(B484="","",IFERROR(INDEX('Purchases'!$G$2:$G$1000,MATCH(B484,'Purchases'!$A$2:$A$1000,0)),""))</f>
        <v/>
      </c>
      <c r="H484" s="37">
        <f>IF(B484="","",IFERROR(INDEX('Purchases'!$B$2:$B$1000,MATCH(B484,'Purchases'!$A$2:$A$1000,0)),""))</f>
        <v/>
      </c>
      <c r="I484" s="35" t="n"/>
      <c r="K484" s="38">
        <f>IF(A484="","",IF(J484&lt;&gt;"","Discarded",IF(COUNTIF('Sales'!$B$2:$B$1000,A484)-COUNTIFS('Sales'!$B$2:$B$1000,A484,'Sales'!$F$2:$F$1000,"Cancelled")-COUNTIFS('Sales'!$B$2:$B$1000,A484,'Sales'!$F$2:$F$1000,"Returned")&gt;0,"Sold",IF(N(I484)&gt;0,"Online","In stock"))))</f>
        <v/>
      </c>
      <c r="L484" s="37">
        <f>IF(K484&lt;&gt;"Sold","",IFERROR(MAXIFS('Sales'!$A$2:$A$1000,'Sales'!$B$2:$B$1000,A484,'Sales'!$F$2:$F$1000,"&lt;&gt;Cancelled",'Sales'!$F$2:$F$1000,"&lt;&gt;Returned"),""))</f>
        <v/>
      </c>
      <c r="M484" s="39">
        <f>IF(OR(A484="",H484=""),"",IF(K484="Sold",IF(L484="","",L484-H484),TODAY()-H484))</f>
        <v/>
      </c>
      <c r="N484" s="38">
        <f>IF(OR(A484="",M484=""),"",IF(AND(K484&lt;&gt;"Sold",K484&lt;&gt;"Discarded",M484&gt;=JoursDormant),"Yes",""))</f>
        <v/>
      </c>
      <c r="O484" s="38">
        <f>IF(B484="","",IFERROR(INDEX('Purchases'!$I$2:$I$1000,MATCH(B484,'Purchases'!$A$2:$A$1000,0)),""))</f>
        <v/>
      </c>
    </row>
    <row r="485">
      <c r="G485" s="36">
        <f>IF(B485="","",IFERROR(INDEX('Purchases'!$G$2:$G$1000,MATCH(B485,'Purchases'!$A$2:$A$1000,0)),""))</f>
        <v/>
      </c>
      <c r="H485" s="37">
        <f>IF(B485="","",IFERROR(INDEX('Purchases'!$B$2:$B$1000,MATCH(B485,'Purchases'!$A$2:$A$1000,0)),""))</f>
        <v/>
      </c>
      <c r="I485" s="35" t="n"/>
      <c r="K485" s="38">
        <f>IF(A485="","",IF(J485&lt;&gt;"","Discarded",IF(COUNTIF('Sales'!$B$2:$B$1000,A485)-COUNTIFS('Sales'!$B$2:$B$1000,A485,'Sales'!$F$2:$F$1000,"Cancelled")-COUNTIFS('Sales'!$B$2:$B$1000,A485,'Sales'!$F$2:$F$1000,"Returned")&gt;0,"Sold",IF(N(I485)&gt;0,"Online","In stock"))))</f>
        <v/>
      </c>
      <c r="L485" s="37">
        <f>IF(K485&lt;&gt;"Sold","",IFERROR(MAXIFS('Sales'!$A$2:$A$1000,'Sales'!$B$2:$B$1000,A485,'Sales'!$F$2:$F$1000,"&lt;&gt;Cancelled",'Sales'!$F$2:$F$1000,"&lt;&gt;Returned"),""))</f>
        <v/>
      </c>
      <c r="M485" s="39">
        <f>IF(OR(A485="",H485=""),"",IF(K485="Sold",IF(L485="","",L485-H485),TODAY()-H485))</f>
        <v/>
      </c>
      <c r="N485" s="38">
        <f>IF(OR(A485="",M485=""),"",IF(AND(K485&lt;&gt;"Sold",K485&lt;&gt;"Discarded",M485&gt;=JoursDormant),"Yes",""))</f>
        <v/>
      </c>
      <c r="O485" s="38">
        <f>IF(B485="","",IFERROR(INDEX('Purchases'!$I$2:$I$1000,MATCH(B485,'Purchases'!$A$2:$A$1000,0)),""))</f>
        <v/>
      </c>
    </row>
    <row r="486">
      <c r="G486" s="36">
        <f>IF(B486="","",IFERROR(INDEX('Purchases'!$G$2:$G$1000,MATCH(B486,'Purchases'!$A$2:$A$1000,0)),""))</f>
        <v/>
      </c>
      <c r="H486" s="37">
        <f>IF(B486="","",IFERROR(INDEX('Purchases'!$B$2:$B$1000,MATCH(B486,'Purchases'!$A$2:$A$1000,0)),""))</f>
        <v/>
      </c>
      <c r="I486" s="35" t="n"/>
      <c r="K486" s="38">
        <f>IF(A486="","",IF(J486&lt;&gt;"","Discarded",IF(COUNTIF('Sales'!$B$2:$B$1000,A486)-COUNTIFS('Sales'!$B$2:$B$1000,A486,'Sales'!$F$2:$F$1000,"Cancelled")-COUNTIFS('Sales'!$B$2:$B$1000,A486,'Sales'!$F$2:$F$1000,"Returned")&gt;0,"Sold",IF(N(I486)&gt;0,"Online","In stock"))))</f>
        <v/>
      </c>
      <c r="L486" s="37">
        <f>IF(K486&lt;&gt;"Sold","",IFERROR(MAXIFS('Sales'!$A$2:$A$1000,'Sales'!$B$2:$B$1000,A486,'Sales'!$F$2:$F$1000,"&lt;&gt;Cancelled",'Sales'!$F$2:$F$1000,"&lt;&gt;Returned"),""))</f>
        <v/>
      </c>
      <c r="M486" s="39">
        <f>IF(OR(A486="",H486=""),"",IF(K486="Sold",IF(L486="","",L486-H486),TODAY()-H486))</f>
        <v/>
      </c>
      <c r="N486" s="38">
        <f>IF(OR(A486="",M486=""),"",IF(AND(K486&lt;&gt;"Sold",K486&lt;&gt;"Discarded",M486&gt;=JoursDormant),"Yes",""))</f>
        <v/>
      </c>
      <c r="O486" s="38">
        <f>IF(B486="","",IFERROR(INDEX('Purchases'!$I$2:$I$1000,MATCH(B486,'Purchases'!$A$2:$A$1000,0)),""))</f>
        <v/>
      </c>
    </row>
    <row r="487">
      <c r="G487" s="36">
        <f>IF(B487="","",IFERROR(INDEX('Purchases'!$G$2:$G$1000,MATCH(B487,'Purchases'!$A$2:$A$1000,0)),""))</f>
        <v/>
      </c>
      <c r="H487" s="37">
        <f>IF(B487="","",IFERROR(INDEX('Purchases'!$B$2:$B$1000,MATCH(B487,'Purchases'!$A$2:$A$1000,0)),""))</f>
        <v/>
      </c>
      <c r="I487" s="35" t="n"/>
      <c r="K487" s="38">
        <f>IF(A487="","",IF(J487&lt;&gt;"","Discarded",IF(COUNTIF('Sales'!$B$2:$B$1000,A487)-COUNTIFS('Sales'!$B$2:$B$1000,A487,'Sales'!$F$2:$F$1000,"Cancelled")-COUNTIFS('Sales'!$B$2:$B$1000,A487,'Sales'!$F$2:$F$1000,"Returned")&gt;0,"Sold",IF(N(I487)&gt;0,"Online","In stock"))))</f>
        <v/>
      </c>
      <c r="L487" s="37">
        <f>IF(K487&lt;&gt;"Sold","",IFERROR(MAXIFS('Sales'!$A$2:$A$1000,'Sales'!$B$2:$B$1000,A487,'Sales'!$F$2:$F$1000,"&lt;&gt;Cancelled",'Sales'!$F$2:$F$1000,"&lt;&gt;Returned"),""))</f>
        <v/>
      </c>
      <c r="M487" s="39">
        <f>IF(OR(A487="",H487=""),"",IF(K487="Sold",IF(L487="","",L487-H487),TODAY()-H487))</f>
        <v/>
      </c>
      <c r="N487" s="38">
        <f>IF(OR(A487="",M487=""),"",IF(AND(K487&lt;&gt;"Sold",K487&lt;&gt;"Discarded",M487&gt;=JoursDormant),"Yes",""))</f>
        <v/>
      </c>
      <c r="O487" s="38">
        <f>IF(B487="","",IFERROR(INDEX('Purchases'!$I$2:$I$1000,MATCH(B487,'Purchases'!$A$2:$A$1000,0)),""))</f>
        <v/>
      </c>
    </row>
    <row r="488">
      <c r="G488" s="36">
        <f>IF(B488="","",IFERROR(INDEX('Purchases'!$G$2:$G$1000,MATCH(B488,'Purchases'!$A$2:$A$1000,0)),""))</f>
        <v/>
      </c>
      <c r="H488" s="37">
        <f>IF(B488="","",IFERROR(INDEX('Purchases'!$B$2:$B$1000,MATCH(B488,'Purchases'!$A$2:$A$1000,0)),""))</f>
        <v/>
      </c>
      <c r="I488" s="35" t="n"/>
      <c r="K488" s="38">
        <f>IF(A488="","",IF(J488&lt;&gt;"","Discarded",IF(COUNTIF('Sales'!$B$2:$B$1000,A488)-COUNTIFS('Sales'!$B$2:$B$1000,A488,'Sales'!$F$2:$F$1000,"Cancelled")-COUNTIFS('Sales'!$B$2:$B$1000,A488,'Sales'!$F$2:$F$1000,"Returned")&gt;0,"Sold",IF(N(I488)&gt;0,"Online","In stock"))))</f>
        <v/>
      </c>
      <c r="L488" s="37">
        <f>IF(K488&lt;&gt;"Sold","",IFERROR(MAXIFS('Sales'!$A$2:$A$1000,'Sales'!$B$2:$B$1000,A488,'Sales'!$F$2:$F$1000,"&lt;&gt;Cancelled",'Sales'!$F$2:$F$1000,"&lt;&gt;Returned"),""))</f>
        <v/>
      </c>
      <c r="M488" s="39">
        <f>IF(OR(A488="",H488=""),"",IF(K488="Sold",IF(L488="","",L488-H488),TODAY()-H488))</f>
        <v/>
      </c>
      <c r="N488" s="38">
        <f>IF(OR(A488="",M488=""),"",IF(AND(K488&lt;&gt;"Sold",K488&lt;&gt;"Discarded",M488&gt;=JoursDormant),"Yes",""))</f>
        <v/>
      </c>
      <c r="O488" s="38">
        <f>IF(B488="","",IFERROR(INDEX('Purchases'!$I$2:$I$1000,MATCH(B488,'Purchases'!$A$2:$A$1000,0)),""))</f>
        <v/>
      </c>
    </row>
    <row r="489">
      <c r="G489" s="36">
        <f>IF(B489="","",IFERROR(INDEX('Purchases'!$G$2:$G$1000,MATCH(B489,'Purchases'!$A$2:$A$1000,0)),""))</f>
        <v/>
      </c>
      <c r="H489" s="37">
        <f>IF(B489="","",IFERROR(INDEX('Purchases'!$B$2:$B$1000,MATCH(B489,'Purchases'!$A$2:$A$1000,0)),""))</f>
        <v/>
      </c>
      <c r="I489" s="35" t="n"/>
      <c r="K489" s="38">
        <f>IF(A489="","",IF(J489&lt;&gt;"","Discarded",IF(COUNTIF('Sales'!$B$2:$B$1000,A489)-COUNTIFS('Sales'!$B$2:$B$1000,A489,'Sales'!$F$2:$F$1000,"Cancelled")-COUNTIFS('Sales'!$B$2:$B$1000,A489,'Sales'!$F$2:$F$1000,"Returned")&gt;0,"Sold",IF(N(I489)&gt;0,"Online","In stock"))))</f>
        <v/>
      </c>
      <c r="L489" s="37">
        <f>IF(K489&lt;&gt;"Sold","",IFERROR(MAXIFS('Sales'!$A$2:$A$1000,'Sales'!$B$2:$B$1000,A489,'Sales'!$F$2:$F$1000,"&lt;&gt;Cancelled",'Sales'!$F$2:$F$1000,"&lt;&gt;Returned"),""))</f>
        <v/>
      </c>
      <c r="M489" s="39">
        <f>IF(OR(A489="",H489=""),"",IF(K489="Sold",IF(L489="","",L489-H489),TODAY()-H489))</f>
        <v/>
      </c>
      <c r="N489" s="38">
        <f>IF(OR(A489="",M489=""),"",IF(AND(K489&lt;&gt;"Sold",K489&lt;&gt;"Discarded",M489&gt;=JoursDormant),"Yes",""))</f>
        <v/>
      </c>
      <c r="O489" s="38">
        <f>IF(B489="","",IFERROR(INDEX('Purchases'!$I$2:$I$1000,MATCH(B489,'Purchases'!$A$2:$A$1000,0)),""))</f>
        <v/>
      </c>
    </row>
    <row r="490">
      <c r="G490" s="36">
        <f>IF(B490="","",IFERROR(INDEX('Purchases'!$G$2:$G$1000,MATCH(B490,'Purchases'!$A$2:$A$1000,0)),""))</f>
        <v/>
      </c>
      <c r="H490" s="37">
        <f>IF(B490="","",IFERROR(INDEX('Purchases'!$B$2:$B$1000,MATCH(B490,'Purchases'!$A$2:$A$1000,0)),""))</f>
        <v/>
      </c>
      <c r="I490" s="35" t="n"/>
      <c r="K490" s="38">
        <f>IF(A490="","",IF(J490&lt;&gt;"","Discarded",IF(COUNTIF('Sales'!$B$2:$B$1000,A490)-COUNTIFS('Sales'!$B$2:$B$1000,A490,'Sales'!$F$2:$F$1000,"Cancelled")-COUNTIFS('Sales'!$B$2:$B$1000,A490,'Sales'!$F$2:$F$1000,"Returned")&gt;0,"Sold",IF(N(I490)&gt;0,"Online","In stock"))))</f>
        <v/>
      </c>
      <c r="L490" s="37">
        <f>IF(K490&lt;&gt;"Sold","",IFERROR(MAXIFS('Sales'!$A$2:$A$1000,'Sales'!$B$2:$B$1000,A490,'Sales'!$F$2:$F$1000,"&lt;&gt;Cancelled",'Sales'!$F$2:$F$1000,"&lt;&gt;Returned"),""))</f>
        <v/>
      </c>
      <c r="M490" s="39">
        <f>IF(OR(A490="",H490=""),"",IF(K490="Sold",IF(L490="","",L490-H490),TODAY()-H490))</f>
        <v/>
      </c>
      <c r="N490" s="38">
        <f>IF(OR(A490="",M490=""),"",IF(AND(K490&lt;&gt;"Sold",K490&lt;&gt;"Discarded",M490&gt;=JoursDormant),"Yes",""))</f>
        <v/>
      </c>
      <c r="O490" s="38">
        <f>IF(B490="","",IFERROR(INDEX('Purchases'!$I$2:$I$1000,MATCH(B490,'Purchases'!$A$2:$A$1000,0)),""))</f>
        <v/>
      </c>
    </row>
    <row r="491">
      <c r="G491" s="36">
        <f>IF(B491="","",IFERROR(INDEX('Purchases'!$G$2:$G$1000,MATCH(B491,'Purchases'!$A$2:$A$1000,0)),""))</f>
        <v/>
      </c>
      <c r="H491" s="37">
        <f>IF(B491="","",IFERROR(INDEX('Purchases'!$B$2:$B$1000,MATCH(B491,'Purchases'!$A$2:$A$1000,0)),""))</f>
        <v/>
      </c>
      <c r="I491" s="35" t="n"/>
      <c r="K491" s="38">
        <f>IF(A491="","",IF(J491&lt;&gt;"","Discarded",IF(COUNTIF('Sales'!$B$2:$B$1000,A491)-COUNTIFS('Sales'!$B$2:$B$1000,A491,'Sales'!$F$2:$F$1000,"Cancelled")-COUNTIFS('Sales'!$B$2:$B$1000,A491,'Sales'!$F$2:$F$1000,"Returned")&gt;0,"Sold",IF(N(I491)&gt;0,"Online","In stock"))))</f>
        <v/>
      </c>
      <c r="L491" s="37">
        <f>IF(K491&lt;&gt;"Sold","",IFERROR(MAXIFS('Sales'!$A$2:$A$1000,'Sales'!$B$2:$B$1000,A491,'Sales'!$F$2:$F$1000,"&lt;&gt;Cancelled",'Sales'!$F$2:$F$1000,"&lt;&gt;Returned"),""))</f>
        <v/>
      </c>
      <c r="M491" s="39">
        <f>IF(OR(A491="",H491=""),"",IF(K491="Sold",IF(L491="","",L491-H491),TODAY()-H491))</f>
        <v/>
      </c>
      <c r="N491" s="38">
        <f>IF(OR(A491="",M491=""),"",IF(AND(K491&lt;&gt;"Sold",K491&lt;&gt;"Discarded",M491&gt;=JoursDormant),"Yes",""))</f>
        <v/>
      </c>
      <c r="O491" s="38">
        <f>IF(B491="","",IFERROR(INDEX('Purchases'!$I$2:$I$1000,MATCH(B491,'Purchases'!$A$2:$A$1000,0)),""))</f>
        <v/>
      </c>
    </row>
    <row r="492">
      <c r="G492" s="36">
        <f>IF(B492="","",IFERROR(INDEX('Purchases'!$G$2:$G$1000,MATCH(B492,'Purchases'!$A$2:$A$1000,0)),""))</f>
        <v/>
      </c>
      <c r="H492" s="37">
        <f>IF(B492="","",IFERROR(INDEX('Purchases'!$B$2:$B$1000,MATCH(B492,'Purchases'!$A$2:$A$1000,0)),""))</f>
        <v/>
      </c>
      <c r="I492" s="35" t="n"/>
      <c r="K492" s="38">
        <f>IF(A492="","",IF(J492&lt;&gt;"","Discarded",IF(COUNTIF('Sales'!$B$2:$B$1000,A492)-COUNTIFS('Sales'!$B$2:$B$1000,A492,'Sales'!$F$2:$F$1000,"Cancelled")-COUNTIFS('Sales'!$B$2:$B$1000,A492,'Sales'!$F$2:$F$1000,"Returned")&gt;0,"Sold",IF(N(I492)&gt;0,"Online","In stock"))))</f>
        <v/>
      </c>
      <c r="L492" s="37">
        <f>IF(K492&lt;&gt;"Sold","",IFERROR(MAXIFS('Sales'!$A$2:$A$1000,'Sales'!$B$2:$B$1000,A492,'Sales'!$F$2:$F$1000,"&lt;&gt;Cancelled",'Sales'!$F$2:$F$1000,"&lt;&gt;Returned"),""))</f>
        <v/>
      </c>
      <c r="M492" s="39">
        <f>IF(OR(A492="",H492=""),"",IF(K492="Sold",IF(L492="","",L492-H492),TODAY()-H492))</f>
        <v/>
      </c>
      <c r="N492" s="38">
        <f>IF(OR(A492="",M492=""),"",IF(AND(K492&lt;&gt;"Sold",K492&lt;&gt;"Discarded",M492&gt;=JoursDormant),"Yes",""))</f>
        <v/>
      </c>
      <c r="O492" s="38">
        <f>IF(B492="","",IFERROR(INDEX('Purchases'!$I$2:$I$1000,MATCH(B492,'Purchases'!$A$2:$A$1000,0)),""))</f>
        <v/>
      </c>
    </row>
    <row r="493">
      <c r="G493" s="36">
        <f>IF(B493="","",IFERROR(INDEX('Purchases'!$G$2:$G$1000,MATCH(B493,'Purchases'!$A$2:$A$1000,0)),""))</f>
        <v/>
      </c>
      <c r="H493" s="37">
        <f>IF(B493="","",IFERROR(INDEX('Purchases'!$B$2:$B$1000,MATCH(B493,'Purchases'!$A$2:$A$1000,0)),""))</f>
        <v/>
      </c>
      <c r="I493" s="35" t="n"/>
      <c r="K493" s="38">
        <f>IF(A493="","",IF(J493&lt;&gt;"","Discarded",IF(COUNTIF('Sales'!$B$2:$B$1000,A493)-COUNTIFS('Sales'!$B$2:$B$1000,A493,'Sales'!$F$2:$F$1000,"Cancelled")-COUNTIFS('Sales'!$B$2:$B$1000,A493,'Sales'!$F$2:$F$1000,"Returned")&gt;0,"Sold",IF(N(I493)&gt;0,"Online","In stock"))))</f>
        <v/>
      </c>
      <c r="L493" s="37">
        <f>IF(K493&lt;&gt;"Sold","",IFERROR(MAXIFS('Sales'!$A$2:$A$1000,'Sales'!$B$2:$B$1000,A493,'Sales'!$F$2:$F$1000,"&lt;&gt;Cancelled",'Sales'!$F$2:$F$1000,"&lt;&gt;Returned"),""))</f>
        <v/>
      </c>
      <c r="M493" s="39">
        <f>IF(OR(A493="",H493=""),"",IF(K493="Sold",IF(L493="","",L493-H493),TODAY()-H493))</f>
        <v/>
      </c>
      <c r="N493" s="38">
        <f>IF(OR(A493="",M493=""),"",IF(AND(K493&lt;&gt;"Sold",K493&lt;&gt;"Discarded",M493&gt;=JoursDormant),"Yes",""))</f>
        <v/>
      </c>
      <c r="O493" s="38">
        <f>IF(B493="","",IFERROR(INDEX('Purchases'!$I$2:$I$1000,MATCH(B493,'Purchases'!$A$2:$A$1000,0)),""))</f>
        <v/>
      </c>
    </row>
    <row r="494">
      <c r="G494" s="36">
        <f>IF(B494="","",IFERROR(INDEX('Purchases'!$G$2:$G$1000,MATCH(B494,'Purchases'!$A$2:$A$1000,0)),""))</f>
        <v/>
      </c>
      <c r="H494" s="37">
        <f>IF(B494="","",IFERROR(INDEX('Purchases'!$B$2:$B$1000,MATCH(B494,'Purchases'!$A$2:$A$1000,0)),""))</f>
        <v/>
      </c>
      <c r="I494" s="35" t="n"/>
      <c r="K494" s="38">
        <f>IF(A494="","",IF(J494&lt;&gt;"","Discarded",IF(COUNTIF('Sales'!$B$2:$B$1000,A494)-COUNTIFS('Sales'!$B$2:$B$1000,A494,'Sales'!$F$2:$F$1000,"Cancelled")-COUNTIFS('Sales'!$B$2:$B$1000,A494,'Sales'!$F$2:$F$1000,"Returned")&gt;0,"Sold",IF(N(I494)&gt;0,"Online","In stock"))))</f>
        <v/>
      </c>
      <c r="L494" s="37">
        <f>IF(K494&lt;&gt;"Sold","",IFERROR(MAXIFS('Sales'!$A$2:$A$1000,'Sales'!$B$2:$B$1000,A494,'Sales'!$F$2:$F$1000,"&lt;&gt;Cancelled",'Sales'!$F$2:$F$1000,"&lt;&gt;Returned"),""))</f>
        <v/>
      </c>
      <c r="M494" s="39">
        <f>IF(OR(A494="",H494=""),"",IF(K494="Sold",IF(L494="","",L494-H494),TODAY()-H494))</f>
        <v/>
      </c>
      <c r="N494" s="38">
        <f>IF(OR(A494="",M494=""),"",IF(AND(K494&lt;&gt;"Sold",K494&lt;&gt;"Discarded",M494&gt;=JoursDormant),"Yes",""))</f>
        <v/>
      </c>
      <c r="O494" s="38">
        <f>IF(B494="","",IFERROR(INDEX('Purchases'!$I$2:$I$1000,MATCH(B494,'Purchases'!$A$2:$A$1000,0)),""))</f>
        <v/>
      </c>
    </row>
    <row r="495">
      <c r="G495" s="36">
        <f>IF(B495="","",IFERROR(INDEX('Purchases'!$G$2:$G$1000,MATCH(B495,'Purchases'!$A$2:$A$1000,0)),""))</f>
        <v/>
      </c>
      <c r="H495" s="37">
        <f>IF(B495="","",IFERROR(INDEX('Purchases'!$B$2:$B$1000,MATCH(B495,'Purchases'!$A$2:$A$1000,0)),""))</f>
        <v/>
      </c>
      <c r="I495" s="35" t="n"/>
      <c r="K495" s="38">
        <f>IF(A495="","",IF(J495&lt;&gt;"","Discarded",IF(COUNTIF('Sales'!$B$2:$B$1000,A495)-COUNTIFS('Sales'!$B$2:$B$1000,A495,'Sales'!$F$2:$F$1000,"Cancelled")-COUNTIFS('Sales'!$B$2:$B$1000,A495,'Sales'!$F$2:$F$1000,"Returned")&gt;0,"Sold",IF(N(I495)&gt;0,"Online","In stock"))))</f>
        <v/>
      </c>
      <c r="L495" s="37">
        <f>IF(K495&lt;&gt;"Sold","",IFERROR(MAXIFS('Sales'!$A$2:$A$1000,'Sales'!$B$2:$B$1000,A495,'Sales'!$F$2:$F$1000,"&lt;&gt;Cancelled",'Sales'!$F$2:$F$1000,"&lt;&gt;Returned"),""))</f>
        <v/>
      </c>
      <c r="M495" s="39">
        <f>IF(OR(A495="",H495=""),"",IF(K495="Sold",IF(L495="","",L495-H495),TODAY()-H495))</f>
        <v/>
      </c>
      <c r="N495" s="38">
        <f>IF(OR(A495="",M495=""),"",IF(AND(K495&lt;&gt;"Sold",K495&lt;&gt;"Discarded",M495&gt;=JoursDormant),"Yes",""))</f>
        <v/>
      </c>
      <c r="O495" s="38">
        <f>IF(B495="","",IFERROR(INDEX('Purchases'!$I$2:$I$1000,MATCH(B495,'Purchases'!$A$2:$A$1000,0)),""))</f>
        <v/>
      </c>
    </row>
    <row r="496">
      <c r="G496" s="36">
        <f>IF(B496="","",IFERROR(INDEX('Purchases'!$G$2:$G$1000,MATCH(B496,'Purchases'!$A$2:$A$1000,0)),""))</f>
        <v/>
      </c>
      <c r="H496" s="37">
        <f>IF(B496="","",IFERROR(INDEX('Purchases'!$B$2:$B$1000,MATCH(B496,'Purchases'!$A$2:$A$1000,0)),""))</f>
        <v/>
      </c>
      <c r="I496" s="35" t="n"/>
      <c r="K496" s="38">
        <f>IF(A496="","",IF(J496&lt;&gt;"","Discarded",IF(COUNTIF('Sales'!$B$2:$B$1000,A496)-COUNTIFS('Sales'!$B$2:$B$1000,A496,'Sales'!$F$2:$F$1000,"Cancelled")-COUNTIFS('Sales'!$B$2:$B$1000,A496,'Sales'!$F$2:$F$1000,"Returned")&gt;0,"Sold",IF(N(I496)&gt;0,"Online","In stock"))))</f>
        <v/>
      </c>
      <c r="L496" s="37">
        <f>IF(K496&lt;&gt;"Sold","",IFERROR(MAXIFS('Sales'!$A$2:$A$1000,'Sales'!$B$2:$B$1000,A496,'Sales'!$F$2:$F$1000,"&lt;&gt;Cancelled",'Sales'!$F$2:$F$1000,"&lt;&gt;Returned"),""))</f>
        <v/>
      </c>
      <c r="M496" s="39">
        <f>IF(OR(A496="",H496=""),"",IF(K496="Sold",IF(L496="","",L496-H496),TODAY()-H496))</f>
        <v/>
      </c>
      <c r="N496" s="38">
        <f>IF(OR(A496="",M496=""),"",IF(AND(K496&lt;&gt;"Sold",K496&lt;&gt;"Discarded",M496&gt;=JoursDormant),"Yes",""))</f>
        <v/>
      </c>
      <c r="O496" s="38">
        <f>IF(B496="","",IFERROR(INDEX('Purchases'!$I$2:$I$1000,MATCH(B496,'Purchases'!$A$2:$A$1000,0)),""))</f>
        <v/>
      </c>
    </row>
    <row r="497">
      <c r="G497" s="36">
        <f>IF(B497="","",IFERROR(INDEX('Purchases'!$G$2:$G$1000,MATCH(B497,'Purchases'!$A$2:$A$1000,0)),""))</f>
        <v/>
      </c>
      <c r="H497" s="37">
        <f>IF(B497="","",IFERROR(INDEX('Purchases'!$B$2:$B$1000,MATCH(B497,'Purchases'!$A$2:$A$1000,0)),""))</f>
        <v/>
      </c>
      <c r="I497" s="35" t="n"/>
      <c r="K497" s="38">
        <f>IF(A497="","",IF(J497&lt;&gt;"","Discarded",IF(COUNTIF('Sales'!$B$2:$B$1000,A497)-COUNTIFS('Sales'!$B$2:$B$1000,A497,'Sales'!$F$2:$F$1000,"Cancelled")-COUNTIFS('Sales'!$B$2:$B$1000,A497,'Sales'!$F$2:$F$1000,"Returned")&gt;0,"Sold",IF(N(I497)&gt;0,"Online","In stock"))))</f>
        <v/>
      </c>
      <c r="L497" s="37">
        <f>IF(K497&lt;&gt;"Sold","",IFERROR(MAXIFS('Sales'!$A$2:$A$1000,'Sales'!$B$2:$B$1000,A497,'Sales'!$F$2:$F$1000,"&lt;&gt;Cancelled",'Sales'!$F$2:$F$1000,"&lt;&gt;Returned"),""))</f>
        <v/>
      </c>
      <c r="M497" s="39">
        <f>IF(OR(A497="",H497=""),"",IF(K497="Sold",IF(L497="","",L497-H497),TODAY()-H497))</f>
        <v/>
      </c>
      <c r="N497" s="38">
        <f>IF(OR(A497="",M497=""),"",IF(AND(K497&lt;&gt;"Sold",K497&lt;&gt;"Discarded",M497&gt;=JoursDormant),"Yes",""))</f>
        <v/>
      </c>
      <c r="O497" s="38">
        <f>IF(B497="","",IFERROR(INDEX('Purchases'!$I$2:$I$1000,MATCH(B497,'Purchases'!$A$2:$A$1000,0)),""))</f>
        <v/>
      </c>
    </row>
    <row r="498">
      <c r="G498" s="36">
        <f>IF(B498="","",IFERROR(INDEX('Purchases'!$G$2:$G$1000,MATCH(B498,'Purchases'!$A$2:$A$1000,0)),""))</f>
        <v/>
      </c>
      <c r="H498" s="37">
        <f>IF(B498="","",IFERROR(INDEX('Purchases'!$B$2:$B$1000,MATCH(B498,'Purchases'!$A$2:$A$1000,0)),""))</f>
        <v/>
      </c>
      <c r="I498" s="35" t="n"/>
      <c r="K498" s="38">
        <f>IF(A498="","",IF(J498&lt;&gt;"","Discarded",IF(COUNTIF('Sales'!$B$2:$B$1000,A498)-COUNTIFS('Sales'!$B$2:$B$1000,A498,'Sales'!$F$2:$F$1000,"Cancelled")-COUNTIFS('Sales'!$B$2:$B$1000,A498,'Sales'!$F$2:$F$1000,"Returned")&gt;0,"Sold",IF(N(I498)&gt;0,"Online","In stock"))))</f>
        <v/>
      </c>
      <c r="L498" s="37">
        <f>IF(K498&lt;&gt;"Sold","",IFERROR(MAXIFS('Sales'!$A$2:$A$1000,'Sales'!$B$2:$B$1000,A498,'Sales'!$F$2:$F$1000,"&lt;&gt;Cancelled",'Sales'!$F$2:$F$1000,"&lt;&gt;Returned"),""))</f>
        <v/>
      </c>
      <c r="M498" s="39">
        <f>IF(OR(A498="",H498=""),"",IF(K498="Sold",IF(L498="","",L498-H498),TODAY()-H498))</f>
        <v/>
      </c>
      <c r="N498" s="38">
        <f>IF(OR(A498="",M498=""),"",IF(AND(K498&lt;&gt;"Sold",K498&lt;&gt;"Discarded",M498&gt;=JoursDormant),"Yes",""))</f>
        <v/>
      </c>
      <c r="O498" s="38">
        <f>IF(B498="","",IFERROR(INDEX('Purchases'!$I$2:$I$1000,MATCH(B498,'Purchases'!$A$2:$A$1000,0)),""))</f>
        <v/>
      </c>
    </row>
    <row r="499">
      <c r="G499" s="36">
        <f>IF(B499="","",IFERROR(INDEX('Purchases'!$G$2:$G$1000,MATCH(B499,'Purchases'!$A$2:$A$1000,0)),""))</f>
        <v/>
      </c>
      <c r="H499" s="37">
        <f>IF(B499="","",IFERROR(INDEX('Purchases'!$B$2:$B$1000,MATCH(B499,'Purchases'!$A$2:$A$1000,0)),""))</f>
        <v/>
      </c>
      <c r="I499" s="35" t="n"/>
      <c r="K499" s="38">
        <f>IF(A499="","",IF(J499&lt;&gt;"","Discarded",IF(COUNTIF('Sales'!$B$2:$B$1000,A499)-COUNTIFS('Sales'!$B$2:$B$1000,A499,'Sales'!$F$2:$F$1000,"Cancelled")-COUNTIFS('Sales'!$B$2:$B$1000,A499,'Sales'!$F$2:$F$1000,"Returned")&gt;0,"Sold",IF(N(I499)&gt;0,"Online","In stock"))))</f>
        <v/>
      </c>
      <c r="L499" s="37">
        <f>IF(K499&lt;&gt;"Sold","",IFERROR(MAXIFS('Sales'!$A$2:$A$1000,'Sales'!$B$2:$B$1000,A499,'Sales'!$F$2:$F$1000,"&lt;&gt;Cancelled",'Sales'!$F$2:$F$1000,"&lt;&gt;Returned"),""))</f>
        <v/>
      </c>
      <c r="M499" s="39">
        <f>IF(OR(A499="",H499=""),"",IF(K499="Sold",IF(L499="","",L499-H499),TODAY()-H499))</f>
        <v/>
      </c>
      <c r="N499" s="38">
        <f>IF(OR(A499="",M499=""),"",IF(AND(K499&lt;&gt;"Sold",K499&lt;&gt;"Discarded",M499&gt;=JoursDormant),"Yes",""))</f>
        <v/>
      </c>
      <c r="O499" s="38">
        <f>IF(B499="","",IFERROR(INDEX('Purchases'!$I$2:$I$1000,MATCH(B499,'Purchases'!$A$2:$A$1000,0)),""))</f>
        <v/>
      </c>
    </row>
    <row r="500">
      <c r="G500" s="36">
        <f>IF(B500="","",IFERROR(INDEX('Purchases'!$G$2:$G$1000,MATCH(B500,'Purchases'!$A$2:$A$1000,0)),""))</f>
        <v/>
      </c>
      <c r="H500" s="37">
        <f>IF(B500="","",IFERROR(INDEX('Purchases'!$B$2:$B$1000,MATCH(B500,'Purchases'!$A$2:$A$1000,0)),""))</f>
        <v/>
      </c>
      <c r="I500" s="35" t="n"/>
      <c r="K500" s="38">
        <f>IF(A500="","",IF(J500&lt;&gt;"","Discarded",IF(COUNTIF('Sales'!$B$2:$B$1000,A500)-COUNTIFS('Sales'!$B$2:$B$1000,A500,'Sales'!$F$2:$F$1000,"Cancelled")-COUNTIFS('Sales'!$B$2:$B$1000,A500,'Sales'!$F$2:$F$1000,"Returned")&gt;0,"Sold",IF(N(I500)&gt;0,"Online","In stock"))))</f>
        <v/>
      </c>
      <c r="L500" s="37">
        <f>IF(K500&lt;&gt;"Sold","",IFERROR(MAXIFS('Sales'!$A$2:$A$1000,'Sales'!$B$2:$B$1000,A500,'Sales'!$F$2:$F$1000,"&lt;&gt;Cancelled",'Sales'!$F$2:$F$1000,"&lt;&gt;Returned"),""))</f>
        <v/>
      </c>
      <c r="M500" s="39">
        <f>IF(OR(A500="",H500=""),"",IF(K500="Sold",IF(L500="","",L500-H500),TODAY()-H500))</f>
        <v/>
      </c>
      <c r="N500" s="38">
        <f>IF(OR(A500="",M500=""),"",IF(AND(K500&lt;&gt;"Sold",K500&lt;&gt;"Discarded",M500&gt;=JoursDormant),"Yes",""))</f>
        <v/>
      </c>
      <c r="O500" s="38">
        <f>IF(B500="","",IFERROR(INDEX('Purchases'!$I$2:$I$1000,MATCH(B500,'Purchases'!$A$2:$A$1000,0)),""))</f>
        <v/>
      </c>
    </row>
    <row r="501">
      <c r="G501" s="36">
        <f>IF(B501="","",IFERROR(INDEX('Purchases'!$G$2:$G$1000,MATCH(B501,'Purchases'!$A$2:$A$1000,0)),""))</f>
        <v/>
      </c>
      <c r="H501" s="37">
        <f>IF(B501="","",IFERROR(INDEX('Purchases'!$B$2:$B$1000,MATCH(B501,'Purchases'!$A$2:$A$1000,0)),""))</f>
        <v/>
      </c>
      <c r="I501" s="35" t="n"/>
      <c r="K501" s="38">
        <f>IF(A501="","",IF(J501&lt;&gt;"","Discarded",IF(COUNTIF('Sales'!$B$2:$B$1000,A501)-COUNTIFS('Sales'!$B$2:$B$1000,A501,'Sales'!$F$2:$F$1000,"Cancelled")-COUNTIFS('Sales'!$B$2:$B$1000,A501,'Sales'!$F$2:$F$1000,"Returned")&gt;0,"Sold",IF(N(I501)&gt;0,"Online","In stock"))))</f>
        <v/>
      </c>
      <c r="L501" s="37">
        <f>IF(K501&lt;&gt;"Sold","",IFERROR(MAXIFS('Sales'!$A$2:$A$1000,'Sales'!$B$2:$B$1000,A501,'Sales'!$F$2:$F$1000,"&lt;&gt;Cancelled",'Sales'!$F$2:$F$1000,"&lt;&gt;Returned"),""))</f>
        <v/>
      </c>
      <c r="M501" s="39">
        <f>IF(OR(A501="",H501=""),"",IF(K501="Sold",IF(L501="","",L501-H501),TODAY()-H501))</f>
        <v/>
      </c>
      <c r="N501" s="38">
        <f>IF(OR(A501="",M501=""),"",IF(AND(K501&lt;&gt;"Sold",K501&lt;&gt;"Discarded",M501&gt;=JoursDormant),"Yes",""))</f>
        <v/>
      </c>
      <c r="O501" s="38">
        <f>IF(B501="","",IFERROR(INDEX('Purchases'!$I$2:$I$1000,MATCH(B501,'Purchases'!$A$2:$A$1000,0)),""))</f>
        <v/>
      </c>
    </row>
    <row r="502">
      <c r="G502" s="36">
        <f>IF(B502="","",IFERROR(INDEX('Purchases'!$G$2:$G$1000,MATCH(B502,'Purchases'!$A$2:$A$1000,0)),""))</f>
        <v/>
      </c>
      <c r="H502" s="37">
        <f>IF(B502="","",IFERROR(INDEX('Purchases'!$B$2:$B$1000,MATCH(B502,'Purchases'!$A$2:$A$1000,0)),""))</f>
        <v/>
      </c>
      <c r="I502" s="35" t="n"/>
      <c r="K502" s="38">
        <f>IF(A502="","",IF(J502&lt;&gt;"","Discarded",IF(COUNTIF('Sales'!$B$2:$B$1000,A502)-COUNTIFS('Sales'!$B$2:$B$1000,A502,'Sales'!$F$2:$F$1000,"Cancelled")-COUNTIFS('Sales'!$B$2:$B$1000,A502,'Sales'!$F$2:$F$1000,"Returned")&gt;0,"Sold",IF(N(I502)&gt;0,"Online","In stock"))))</f>
        <v/>
      </c>
      <c r="L502" s="37">
        <f>IF(K502&lt;&gt;"Sold","",IFERROR(MAXIFS('Sales'!$A$2:$A$1000,'Sales'!$B$2:$B$1000,A502,'Sales'!$F$2:$F$1000,"&lt;&gt;Cancelled",'Sales'!$F$2:$F$1000,"&lt;&gt;Returned"),""))</f>
        <v/>
      </c>
      <c r="M502" s="39">
        <f>IF(OR(A502="",H502=""),"",IF(K502="Sold",IF(L502="","",L502-H502),TODAY()-H502))</f>
        <v/>
      </c>
      <c r="N502" s="38">
        <f>IF(OR(A502="",M502=""),"",IF(AND(K502&lt;&gt;"Sold",K502&lt;&gt;"Discarded",M502&gt;=JoursDormant),"Yes",""))</f>
        <v/>
      </c>
      <c r="O502" s="38">
        <f>IF(B502="","",IFERROR(INDEX('Purchases'!$I$2:$I$1000,MATCH(B502,'Purchases'!$A$2:$A$1000,0)),""))</f>
        <v/>
      </c>
    </row>
    <row r="503">
      <c r="G503" s="36">
        <f>IF(B503="","",IFERROR(INDEX('Purchases'!$G$2:$G$1000,MATCH(B503,'Purchases'!$A$2:$A$1000,0)),""))</f>
        <v/>
      </c>
      <c r="H503" s="37">
        <f>IF(B503="","",IFERROR(INDEX('Purchases'!$B$2:$B$1000,MATCH(B503,'Purchases'!$A$2:$A$1000,0)),""))</f>
        <v/>
      </c>
      <c r="I503" s="35" t="n"/>
      <c r="K503" s="38">
        <f>IF(A503="","",IF(J503&lt;&gt;"","Discarded",IF(COUNTIF('Sales'!$B$2:$B$1000,A503)-COUNTIFS('Sales'!$B$2:$B$1000,A503,'Sales'!$F$2:$F$1000,"Cancelled")-COUNTIFS('Sales'!$B$2:$B$1000,A503,'Sales'!$F$2:$F$1000,"Returned")&gt;0,"Sold",IF(N(I503)&gt;0,"Online","In stock"))))</f>
        <v/>
      </c>
      <c r="L503" s="37">
        <f>IF(K503&lt;&gt;"Sold","",IFERROR(MAXIFS('Sales'!$A$2:$A$1000,'Sales'!$B$2:$B$1000,A503,'Sales'!$F$2:$F$1000,"&lt;&gt;Cancelled",'Sales'!$F$2:$F$1000,"&lt;&gt;Returned"),""))</f>
        <v/>
      </c>
      <c r="M503" s="39">
        <f>IF(OR(A503="",H503=""),"",IF(K503="Sold",IF(L503="","",L503-H503),TODAY()-H503))</f>
        <v/>
      </c>
      <c r="N503" s="38">
        <f>IF(OR(A503="",M503=""),"",IF(AND(K503&lt;&gt;"Sold",K503&lt;&gt;"Discarded",M503&gt;=JoursDormant),"Yes",""))</f>
        <v/>
      </c>
      <c r="O503" s="38">
        <f>IF(B503="","",IFERROR(INDEX('Purchases'!$I$2:$I$1000,MATCH(B503,'Purchases'!$A$2:$A$1000,0)),""))</f>
        <v/>
      </c>
    </row>
    <row r="504">
      <c r="G504" s="36">
        <f>IF(B504="","",IFERROR(INDEX('Purchases'!$G$2:$G$1000,MATCH(B504,'Purchases'!$A$2:$A$1000,0)),""))</f>
        <v/>
      </c>
      <c r="H504" s="37">
        <f>IF(B504="","",IFERROR(INDEX('Purchases'!$B$2:$B$1000,MATCH(B504,'Purchases'!$A$2:$A$1000,0)),""))</f>
        <v/>
      </c>
      <c r="I504" s="35" t="n"/>
      <c r="K504" s="38">
        <f>IF(A504="","",IF(J504&lt;&gt;"","Discarded",IF(COUNTIF('Sales'!$B$2:$B$1000,A504)-COUNTIFS('Sales'!$B$2:$B$1000,A504,'Sales'!$F$2:$F$1000,"Cancelled")-COUNTIFS('Sales'!$B$2:$B$1000,A504,'Sales'!$F$2:$F$1000,"Returned")&gt;0,"Sold",IF(N(I504)&gt;0,"Online","In stock"))))</f>
        <v/>
      </c>
      <c r="L504" s="37">
        <f>IF(K504&lt;&gt;"Sold","",IFERROR(MAXIFS('Sales'!$A$2:$A$1000,'Sales'!$B$2:$B$1000,A504,'Sales'!$F$2:$F$1000,"&lt;&gt;Cancelled",'Sales'!$F$2:$F$1000,"&lt;&gt;Returned"),""))</f>
        <v/>
      </c>
      <c r="M504" s="39">
        <f>IF(OR(A504="",H504=""),"",IF(K504="Sold",IF(L504="","",L504-H504),TODAY()-H504))</f>
        <v/>
      </c>
      <c r="N504" s="38">
        <f>IF(OR(A504="",M504=""),"",IF(AND(K504&lt;&gt;"Sold",K504&lt;&gt;"Discarded",M504&gt;=JoursDormant),"Yes",""))</f>
        <v/>
      </c>
      <c r="O504" s="38">
        <f>IF(B504="","",IFERROR(INDEX('Purchases'!$I$2:$I$1000,MATCH(B504,'Purchases'!$A$2:$A$1000,0)),""))</f>
        <v/>
      </c>
    </row>
    <row r="505">
      <c r="G505" s="36">
        <f>IF(B505="","",IFERROR(INDEX('Purchases'!$G$2:$G$1000,MATCH(B505,'Purchases'!$A$2:$A$1000,0)),""))</f>
        <v/>
      </c>
      <c r="H505" s="37">
        <f>IF(B505="","",IFERROR(INDEX('Purchases'!$B$2:$B$1000,MATCH(B505,'Purchases'!$A$2:$A$1000,0)),""))</f>
        <v/>
      </c>
      <c r="I505" s="35" t="n"/>
      <c r="K505" s="38">
        <f>IF(A505="","",IF(J505&lt;&gt;"","Discarded",IF(COUNTIF('Sales'!$B$2:$B$1000,A505)-COUNTIFS('Sales'!$B$2:$B$1000,A505,'Sales'!$F$2:$F$1000,"Cancelled")-COUNTIFS('Sales'!$B$2:$B$1000,A505,'Sales'!$F$2:$F$1000,"Returned")&gt;0,"Sold",IF(N(I505)&gt;0,"Online","In stock"))))</f>
        <v/>
      </c>
      <c r="L505" s="37">
        <f>IF(K505&lt;&gt;"Sold","",IFERROR(MAXIFS('Sales'!$A$2:$A$1000,'Sales'!$B$2:$B$1000,A505,'Sales'!$F$2:$F$1000,"&lt;&gt;Cancelled",'Sales'!$F$2:$F$1000,"&lt;&gt;Returned"),""))</f>
        <v/>
      </c>
      <c r="M505" s="39">
        <f>IF(OR(A505="",H505=""),"",IF(K505="Sold",IF(L505="","",L505-H505),TODAY()-H505))</f>
        <v/>
      </c>
      <c r="N505" s="38">
        <f>IF(OR(A505="",M505=""),"",IF(AND(K505&lt;&gt;"Sold",K505&lt;&gt;"Discarded",M505&gt;=JoursDormant),"Yes",""))</f>
        <v/>
      </c>
      <c r="O505" s="38">
        <f>IF(B505="","",IFERROR(INDEX('Purchases'!$I$2:$I$1000,MATCH(B505,'Purchases'!$A$2:$A$1000,0)),""))</f>
        <v/>
      </c>
    </row>
    <row r="506">
      <c r="G506" s="36">
        <f>IF(B506="","",IFERROR(INDEX('Purchases'!$G$2:$G$1000,MATCH(B506,'Purchases'!$A$2:$A$1000,0)),""))</f>
        <v/>
      </c>
      <c r="H506" s="37">
        <f>IF(B506="","",IFERROR(INDEX('Purchases'!$B$2:$B$1000,MATCH(B506,'Purchases'!$A$2:$A$1000,0)),""))</f>
        <v/>
      </c>
      <c r="I506" s="35" t="n"/>
      <c r="K506" s="38">
        <f>IF(A506="","",IF(J506&lt;&gt;"","Discarded",IF(COUNTIF('Sales'!$B$2:$B$1000,A506)-COUNTIFS('Sales'!$B$2:$B$1000,A506,'Sales'!$F$2:$F$1000,"Cancelled")-COUNTIFS('Sales'!$B$2:$B$1000,A506,'Sales'!$F$2:$F$1000,"Returned")&gt;0,"Sold",IF(N(I506)&gt;0,"Online","In stock"))))</f>
        <v/>
      </c>
      <c r="L506" s="37">
        <f>IF(K506&lt;&gt;"Sold","",IFERROR(MAXIFS('Sales'!$A$2:$A$1000,'Sales'!$B$2:$B$1000,A506,'Sales'!$F$2:$F$1000,"&lt;&gt;Cancelled",'Sales'!$F$2:$F$1000,"&lt;&gt;Returned"),""))</f>
        <v/>
      </c>
      <c r="M506" s="39">
        <f>IF(OR(A506="",H506=""),"",IF(K506="Sold",IF(L506="","",L506-H506),TODAY()-H506))</f>
        <v/>
      </c>
      <c r="N506" s="38">
        <f>IF(OR(A506="",M506=""),"",IF(AND(K506&lt;&gt;"Sold",K506&lt;&gt;"Discarded",M506&gt;=JoursDormant),"Yes",""))</f>
        <v/>
      </c>
      <c r="O506" s="38">
        <f>IF(B506="","",IFERROR(INDEX('Purchases'!$I$2:$I$1000,MATCH(B506,'Purchases'!$A$2:$A$1000,0)),""))</f>
        <v/>
      </c>
    </row>
    <row r="507">
      <c r="G507" s="36">
        <f>IF(B507="","",IFERROR(INDEX('Purchases'!$G$2:$G$1000,MATCH(B507,'Purchases'!$A$2:$A$1000,0)),""))</f>
        <v/>
      </c>
      <c r="H507" s="37">
        <f>IF(B507="","",IFERROR(INDEX('Purchases'!$B$2:$B$1000,MATCH(B507,'Purchases'!$A$2:$A$1000,0)),""))</f>
        <v/>
      </c>
      <c r="I507" s="35" t="n"/>
      <c r="K507" s="38">
        <f>IF(A507="","",IF(J507&lt;&gt;"","Discarded",IF(COUNTIF('Sales'!$B$2:$B$1000,A507)-COUNTIFS('Sales'!$B$2:$B$1000,A507,'Sales'!$F$2:$F$1000,"Cancelled")-COUNTIFS('Sales'!$B$2:$B$1000,A507,'Sales'!$F$2:$F$1000,"Returned")&gt;0,"Sold",IF(N(I507)&gt;0,"Online","In stock"))))</f>
        <v/>
      </c>
      <c r="L507" s="37">
        <f>IF(K507&lt;&gt;"Sold","",IFERROR(MAXIFS('Sales'!$A$2:$A$1000,'Sales'!$B$2:$B$1000,A507,'Sales'!$F$2:$F$1000,"&lt;&gt;Cancelled",'Sales'!$F$2:$F$1000,"&lt;&gt;Returned"),""))</f>
        <v/>
      </c>
      <c r="M507" s="39">
        <f>IF(OR(A507="",H507=""),"",IF(K507="Sold",IF(L507="","",L507-H507),TODAY()-H507))</f>
        <v/>
      </c>
      <c r="N507" s="38">
        <f>IF(OR(A507="",M507=""),"",IF(AND(K507&lt;&gt;"Sold",K507&lt;&gt;"Discarded",M507&gt;=JoursDormant),"Yes",""))</f>
        <v/>
      </c>
      <c r="O507" s="38">
        <f>IF(B507="","",IFERROR(INDEX('Purchases'!$I$2:$I$1000,MATCH(B507,'Purchases'!$A$2:$A$1000,0)),""))</f>
        <v/>
      </c>
    </row>
    <row r="508">
      <c r="G508" s="36">
        <f>IF(B508="","",IFERROR(INDEX('Purchases'!$G$2:$G$1000,MATCH(B508,'Purchases'!$A$2:$A$1000,0)),""))</f>
        <v/>
      </c>
      <c r="H508" s="37">
        <f>IF(B508="","",IFERROR(INDEX('Purchases'!$B$2:$B$1000,MATCH(B508,'Purchases'!$A$2:$A$1000,0)),""))</f>
        <v/>
      </c>
      <c r="I508" s="35" t="n"/>
      <c r="K508" s="38">
        <f>IF(A508="","",IF(J508&lt;&gt;"","Discarded",IF(COUNTIF('Sales'!$B$2:$B$1000,A508)-COUNTIFS('Sales'!$B$2:$B$1000,A508,'Sales'!$F$2:$F$1000,"Cancelled")-COUNTIFS('Sales'!$B$2:$B$1000,A508,'Sales'!$F$2:$F$1000,"Returned")&gt;0,"Sold",IF(N(I508)&gt;0,"Online","In stock"))))</f>
        <v/>
      </c>
      <c r="L508" s="37">
        <f>IF(K508&lt;&gt;"Sold","",IFERROR(MAXIFS('Sales'!$A$2:$A$1000,'Sales'!$B$2:$B$1000,A508,'Sales'!$F$2:$F$1000,"&lt;&gt;Cancelled",'Sales'!$F$2:$F$1000,"&lt;&gt;Returned"),""))</f>
        <v/>
      </c>
      <c r="M508" s="39">
        <f>IF(OR(A508="",H508=""),"",IF(K508="Sold",IF(L508="","",L508-H508),TODAY()-H508))</f>
        <v/>
      </c>
      <c r="N508" s="38">
        <f>IF(OR(A508="",M508=""),"",IF(AND(K508&lt;&gt;"Sold",K508&lt;&gt;"Discarded",M508&gt;=JoursDormant),"Yes",""))</f>
        <v/>
      </c>
      <c r="O508" s="38">
        <f>IF(B508="","",IFERROR(INDEX('Purchases'!$I$2:$I$1000,MATCH(B508,'Purchases'!$A$2:$A$1000,0)),""))</f>
        <v/>
      </c>
    </row>
    <row r="509">
      <c r="G509" s="36">
        <f>IF(B509="","",IFERROR(INDEX('Purchases'!$G$2:$G$1000,MATCH(B509,'Purchases'!$A$2:$A$1000,0)),""))</f>
        <v/>
      </c>
      <c r="H509" s="37">
        <f>IF(B509="","",IFERROR(INDEX('Purchases'!$B$2:$B$1000,MATCH(B509,'Purchases'!$A$2:$A$1000,0)),""))</f>
        <v/>
      </c>
      <c r="I509" s="35" t="n"/>
      <c r="K509" s="38">
        <f>IF(A509="","",IF(J509&lt;&gt;"","Discarded",IF(COUNTIF('Sales'!$B$2:$B$1000,A509)-COUNTIFS('Sales'!$B$2:$B$1000,A509,'Sales'!$F$2:$F$1000,"Cancelled")-COUNTIFS('Sales'!$B$2:$B$1000,A509,'Sales'!$F$2:$F$1000,"Returned")&gt;0,"Sold",IF(N(I509)&gt;0,"Online","In stock"))))</f>
        <v/>
      </c>
      <c r="L509" s="37">
        <f>IF(K509&lt;&gt;"Sold","",IFERROR(MAXIFS('Sales'!$A$2:$A$1000,'Sales'!$B$2:$B$1000,A509,'Sales'!$F$2:$F$1000,"&lt;&gt;Cancelled",'Sales'!$F$2:$F$1000,"&lt;&gt;Returned"),""))</f>
        <v/>
      </c>
      <c r="M509" s="39">
        <f>IF(OR(A509="",H509=""),"",IF(K509="Sold",IF(L509="","",L509-H509),TODAY()-H509))</f>
        <v/>
      </c>
      <c r="N509" s="38">
        <f>IF(OR(A509="",M509=""),"",IF(AND(K509&lt;&gt;"Sold",K509&lt;&gt;"Discarded",M509&gt;=JoursDormant),"Yes",""))</f>
        <v/>
      </c>
      <c r="O509" s="38">
        <f>IF(B509="","",IFERROR(INDEX('Purchases'!$I$2:$I$1000,MATCH(B509,'Purchases'!$A$2:$A$1000,0)),""))</f>
        <v/>
      </c>
    </row>
    <row r="510">
      <c r="G510" s="36">
        <f>IF(B510="","",IFERROR(INDEX('Purchases'!$G$2:$G$1000,MATCH(B510,'Purchases'!$A$2:$A$1000,0)),""))</f>
        <v/>
      </c>
      <c r="H510" s="37">
        <f>IF(B510="","",IFERROR(INDEX('Purchases'!$B$2:$B$1000,MATCH(B510,'Purchases'!$A$2:$A$1000,0)),""))</f>
        <v/>
      </c>
      <c r="I510" s="35" t="n"/>
      <c r="K510" s="38">
        <f>IF(A510="","",IF(J510&lt;&gt;"","Discarded",IF(COUNTIF('Sales'!$B$2:$B$1000,A510)-COUNTIFS('Sales'!$B$2:$B$1000,A510,'Sales'!$F$2:$F$1000,"Cancelled")-COUNTIFS('Sales'!$B$2:$B$1000,A510,'Sales'!$F$2:$F$1000,"Returned")&gt;0,"Sold",IF(N(I510)&gt;0,"Online","In stock"))))</f>
        <v/>
      </c>
      <c r="L510" s="37">
        <f>IF(K510&lt;&gt;"Sold","",IFERROR(MAXIFS('Sales'!$A$2:$A$1000,'Sales'!$B$2:$B$1000,A510,'Sales'!$F$2:$F$1000,"&lt;&gt;Cancelled",'Sales'!$F$2:$F$1000,"&lt;&gt;Returned"),""))</f>
        <v/>
      </c>
      <c r="M510" s="39">
        <f>IF(OR(A510="",H510=""),"",IF(K510="Sold",IF(L510="","",L510-H510),TODAY()-H510))</f>
        <v/>
      </c>
      <c r="N510" s="38">
        <f>IF(OR(A510="",M510=""),"",IF(AND(K510&lt;&gt;"Sold",K510&lt;&gt;"Discarded",M510&gt;=JoursDormant),"Yes",""))</f>
        <v/>
      </c>
      <c r="O510" s="38">
        <f>IF(B510="","",IFERROR(INDEX('Purchases'!$I$2:$I$1000,MATCH(B510,'Purchases'!$A$2:$A$1000,0)),""))</f>
        <v/>
      </c>
    </row>
    <row r="511">
      <c r="G511" s="36">
        <f>IF(B511="","",IFERROR(INDEX('Purchases'!$G$2:$G$1000,MATCH(B511,'Purchases'!$A$2:$A$1000,0)),""))</f>
        <v/>
      </c>
      <c r="H511" s="37">
        <f>IF(B511="","",IFERROR(INDEX('Purchases'!$B$2:$B$1000,MATCH(B511,'Purchases'!$A$2:$A$1000,0)),""))</f>
        <v/>
      </c>
      <c r="I511" s="35" t="n"/>
      <c r="K511" s="38">
        <f>IF(A511="","",IF(J511&lt;&gt;"","Discarded",IF(COUNTIF('Sales'!$B$2:$B$1000,A511)-COUNTIFS('Sales'!$B$2:$B$1000,A511,'Sales'!$F$2:$F$1000,"Cancelled")-COUNTIFS('Sales'!$B$2:$B$1000,A511,'Sales'!$F$2:$F$1000,"Returned")&gt;0,"Sold",IF(N(I511)&gt;0,"Online","In stock"))))</f>
        <v/>
      </c>
      <c r="L511" s="37">
        <f>IF(K511&lt;&gt;"Sold","",IFERROR(MAXIFS('Sales'!$A$2:$A$1000,'Sales'!$B$2:$B$1000,A511,'Sales'!$F$2:$F$1000,"&lt;&gt;Cancelled",'Sales'!$F$2:$F$1000,"&lt;&gt;Returned"),""))</f>
        <v/>
      </c>
      <c r="M511" s="39">
        <f>IF(OR(A511="",H511=""),"",IF(K511="Sold",IF(L511="","",L511-H511),TODAY()-H511))</f>
        <v/>
      </c>
      <c r="N511" s="38">
        <f>IF(OR(A511="",M511=""),"",IF(AND(K511&lt;&gt;"Sold",K511&lt;&gt;"Discarded",M511&gt;=JoursDormant),"Yes",""))</f>
        <v/>
      </c>
      <c r="O511" s="38">
        <f>IF(B511="","",IFERROR(INDEX('Purchases'!$I$2:$I$1000,MATCH(B511,'Purchases'!$A$2:$A$1000,0)),""))</f>
        <v/>
      </c>
    </row>
    <row r="512">
      <c r="G512" s="36">
        <f>IF(B512="","",IFERROR(INDEX('Purchases'!$G$2:$G$1000,MATCH(B512,'Purchases'!$A$2:$A$1000,0)),""))</f>
        <v/>
      </c>
      <c r="H512" s="37">
        <f>IF(B512="","",IFERROR(INDEX('Purchases'!$B$2:$B$1000,MATCH(B512,'Purchases'!$A$2:$A$1000,0)),""))</f>
        <v/>
      </c>
      <c r="I512" s="35" t="n"/>
      <c r="K512" s="38">
        <f>IF(A512="","",IF(J512&lt;&gt;"","Discarded",IF(COUNTIF('Sales'!$B$2:$B$1000,A512)-COUNTIFS('Sales'!$B$2:$B$1000,A512,'Sales'!$F$2:$F$1000,"Cancelled")-COUNTIFS('Sales'!$B$2:$B$1000,A512,'Sales'!$F$2:$F$1000,"Returned")&gt;0,"Sold",IF(N(I512)&gt;0,"Online","In stock"))))</f>
        <v/>
      </c>
      <c r="L512" s="37">
        <f>IF(K512&lt;&gt;"Sold","",IFERROR(MAXIFS('Sales'!$A$2:$A$1000,'Sales'!$B$2:$B$1000,A512,'Sales'!$F$2:$F$1000,"&lt;&gt;Cancelled",'Sales'!$F$2:$F$1000,"&lt;&gt;Returned"),""))</f>
        <v/>
      </c>
      <c r="M512" s="39">
        <f>IF(OR(A512="",H512=""),"",IF(K512="Sold",IF(L512="","",L512-H512),TODAY()-H512))</f>
        <v/>
      </c>
      <c r="N512" s="38">
        <f>IF(OR(A512="",M512=""),"",IF(AND(K512&lt;&gt;"Sold",K512&lt;&gt;"Discarded",M512&gt;=JoursDormant),"Yes",""))</f>
        <v/>
      </c>
      <c r="O512" s="38">
        <f>IF(B512="","",IFERROR(INDEX('Purchases'!$I$2:$I$1000,MATCH(B512,'Purchases'!$A$2:$A$1000,0)),""))</f>
        <v/>
      </c>
    </row>
    <row r="513">
      <c r="G513" s="36">
        <f>IF(B513="","",IFERROR(INDEX('Purchases'!$G$2:$G$1000,MATCH(B513,'Purchases'!$A$2:$A$1000,0)),""))</f>
        <v/>
      </c>
      <c r="H513" s="37">
        <f>IF(B513="","",IFERROR(INDEX('Purchases'!$B$2:$B$1000,MATCH(B513,'Purchases'!$A$2:$A$1000,0)),""))</f>
        <v/>
      </c>
      <c r="I513" s="35" t="n"/>
      <c r="K513" s="38">
        <f>IF(A513="","",IF(J513&lt;&gt;"","Discarded",IF(COUNTIF('Sales'!$B$2:$B$1000,A513)-COUNTIFS('Sales'!$B$2:$B$1000,A513,'Sales'!$F$2:$F$1000,"Cancelled")-COUNTIFS('Sales'!$B$2:$B$1000,A513,'Sales'!$F$2:$F$1000,"Returned")&gt;0,"Sold",IF(N(I513)&gt;0,"Online","In stock"))))</f>
        <v/>
      </c>
      <c r="L513" s="37">
        <f>IF(K513&lt;&gt;"Sold","",IFERROR(MAXIFS('Sales'!$A$2:$A$1000,'Sales'!$B$2:$B$1000,A513,'Sales'!$F$2:$F$1000,"&lt;&gt;Cancelled",'Sales'!$F$2:$F$1000,"&lt;&gt;Returned"),""))</f>
        <v/>
      </c>
      <c r="M513" s="39">
        <f>IF(OR(A513="",H513=""),"",IF(K513="Sold",IF(L513="","",L513-H513),TODAY()-H513))</f>
        <v/>
      </c>
      <c r="N513" s="38">
        <f>IF(OR(A513="",M513=""),"",IF(AND(K513&lt;&gt;"Sold",K513&lt;&gt;"Discarded",M513&gt;=JoursDormant),"Yes",""))</f>
        <v/>
      </c>
      <c r="O513" s="38">
        <f>IF(B513="","",IFERROR(INDEX('Purchases'!$I$2:$I$1000,MATCH(B513,'Purchases'!$A$2:$A$1000,0)),""))</f>
        <v/>
      </c>
    </row>
    <row r="514">
      <c r="G514" s="36">
        <f>IF(B514="","",IFERROR(INDEX('Purchases'!$G$2:$G$1000,MATCH(B514,'Purchases'!$A$2:$A$1000,0)),""))</f>
        <v/>
      </c>
      <c r="H514" s="37">
        <f>IF(B514="","",IFERROR(INDEX('Purchases'!$B$2:$B$1000,MATCH(B514,'Purchases'!$A$2:$A$1000,0)),""))</f>
        <v/>
      </c>
      <c r="I514" s="35" t="n"/>
      <c r="K514" s="38">
        <f>IF(A514="","",IF(J514&lt;&gt;"","Discarded",IF(COUNTIF('Sales'!$B$2:$B$1000,A514)-COUNTIFS('Sales'!$B$2:$B$1000,A514,'Sales'!$F$2:$F$1000,"Cancelled")-COUNTIFS('Sales'!$B$2:$B$1000,A514,'Sales'!$F$2:$F$1000,"Returned")&gt;0,"Sold",IF(N(I514)&gt;0,"Online","In stock"))))</f>
        <v/>
      </c>
      <c r="L514" s="37">
        <f>IF(K514&lt;&gt;"Sold","",IFERROR(MAXIFS('Sales'!$A$2:$A$1000,'Sales'!$B$2:$B$1000,A514,'Sales'!$F$2:$F$1000,"&lt;&gt;Cancelled",'Sales'!$F$2:$F$1000,"&lt;&gt;Returned"),""))</f>
        <v/>
      </c>
      <c r="M514" s="39">
        <f>IF(OR(A514="",H514=""),"",IF(K514="Sold",IF(L514="","",L514-H514),TODAY()-H514))</f>
        <v/>
      </c>
      <c r="N514" s="38">
        <f>IF(OR(A514="",M514=""),"",IF(AND(K514&lt;&gt;"Sold",K514&lt;&gt;"Discarded",M514&gt;=JoursDormant),"Yes",""))</f>
        <v/>
      </c>
      <c r="O514" s="38">
        <f>IF(B514="","",IFERROR(INDEX('Purchases'!$I$2:$I$1000,MATCH(B514,'Purchases'!$A$2:$A$1000,0)),""))</f>
        <v/>
      </c>
    </row>
    <row r="515">
      <c r="G515" s="36">
        <f>IF(B515="","",IFERROR(INDEX('Purchases'!$G$2:$G$1000,MATCH(B515,'Purchases'!$A$2:$A$1000,0)),""))</f>
        <v/>
      </c>
      <c r="H515" s="37">
        <f>IF(B515="","",IFERROR(INDEX('Purchases'!$B$2:$B$1000,MATCH(B515,'Purchases'!$A$2:$A$1000,0)),""))</f>
        <v/>
      </c>
      <c r="I515" s="35" t="n"/>
      <c r="K515" s="38">
        <f>IF(A515="","",IF(J515&lt;&gt;"","Discarded",IF(COUNTIF('Sales'!$B$2:$B$1000,A515)-COUNTIFS('Sales'!$B$2:$B$1000,A515,'Sales'!$F$2:$F$1000,"Cancelled")-COUNTIFS('Sales'!$B$2:$B$1000,A515,'Sales'!$F$2:$F$1000,"Returned")&gt;0,"Sold",IF(N(I515)&gt;0,"Online","In stock"))))</f>
        <v/>
      </c>
      <c r="L515" s="37">
        <f>IF(K515&lt;&gt;"Sold","",IFERROR(MAXIFS('Sales'!$A$2:$A$1000,'Sales'!$B$2:$B$1000,A515,'Sales'!$F$2:$F$1000,"&lt;&gt;Cancelled",'Sales'!$F$2:$F$1000,"&lt;&gt;Returned"),""))</f>
        <v/>
      </c>
      <c r="M515" s="39">
        <f>IF(OR(A515="",H515=""),"",IF(K515="Sold",IF(L515="","",L515-H515),TODAY()-H515))</f>
        <v/>
      </c>
      <c r="N515" s="38">
        <f>IF(OR(A515="",M515=""),"",IF(AND(K515&lt;&gt;"Sold",K515&lt;&gt;"Discarded",M515&gt;=JoursDormant),"Yes",""))</f>
        <v/>
      </c>
      <c r="O515" s="38">
        <f>IF(B515="","",IFERROR(INDEX('Purchases'!$I$2:$I$1000,MATCH(B515,'Purchases'!$A$2:$A$1000,0)),""))</f>
        <v/>
      </c>
    </row>
    <row r="516">
      <c r="G516" s="36">
        <f>IF(B516="","",IFERROR(INDEX('Purchases'!$G$2:$G$1000,MATCH(B516,'Purchases'!$A$2:$A$1000,0)),""))</f>
        <v/>
      </c>
      <c r="H516" s="37">
        <f>IF(B516="","",IFERROR(INDEX('Purchases'!$B$2:$B$1000,MATCH(B516,'Purchases'!$A$2:$A$1000,0)),""))</f>
        <v/>
      </c>
      <c r="I516" s="35" t="n"/>
      <c r="K516" s="38">
        <f>IF(A516="","",IF(J516&lt;&gt;"","Discarded",IF(COUNTIF('Sales'!$B$2:$B$1000,A516)-COUNTIFS('Sales'!$B$2:$B$1000,A516,'Sales'!$F$2:$F$1000,"Cancelled")-COUNTIFS('Sales'!$B$2:$B$1000,A516,'Sales'!$F$2:$F$1000,"Returned")&gt;0,"Sold",IF(N(I516)&gt;0,"Online","In stock"))))</f>
        <v/>
      </c>
      <c r="L516" s="37">
        <f>IF(K516&lt;&gt;"Sold","",IFERROR(MAXIFS('Sales'!$A$2:$A$1000,'Sales'!$B$2:$B$1000,A516,'Sales'!$F$2:$F$1000,"&lt;&gt;Cancelled",'Sales'!$F$2:$F$1000,"&lt;&gt;Returned"),""))</f>
        <v/>
      </c>
      <c r="M516" s="39">
        <f>IF(OR(A516="",H516=""),"",IF(K516="Sold",IF(L516="","",L516-H516),TODAY()-H516))</f>
        <v/>
      </c>
      <c r="N516" s="38">
        <f>IF(OR(A516="",M516=""),"",IF(AND(K516&lt;&gt;"Sold",K516&lt;&gt;"Discarded",M516&gt;=JoursDormant),"Yes",""))</f>
        <v/>
      </c>
      <c r="O516" s="38">
        <f>IF(B516="","",IFERROR(INDEX('Purchases'!$I$2:$I$1000,MATCH(B516,'Purchases'!$A$2:$A$1000,0)),""))</f>
        <v/>
      </c>
    </row>
    <row r="517">
      <c r="G517" s="36">
        <f>IF(B517="","",IFERROR(INDEX('Purchases'!$G$2:$G$1000,MATCH(B517,'Purchases'!$A$2:$A$1000,0)),""))</f>
        <v/>
      </c>
      <c r="H517" s="37">
        <f>IF(B517="","",IFERROR(INDEX('Purchases'!$B$2:$B$1000,MATCH(B517,'Purchases'!$A$2:$A$1000,0)),""))</f>
        <v/>
      </c>
      <c r="I517" s="35" t="n"/>
      <c r="K517" s="38">
        <f>IF(A517="","",IF(J517&lt;&gt;"","Discarded",IF(COUNTIF('Sales'!$B$2:$B$1000,A517)-COUNTIFS('Sales'!$B$2:$B$1000,A517,'Sales'!$F$2:$F$1000,"Cancelled")-COUNTIFS('Sales'!$B$2:$B$1000,A517,'Sales'!$F$2:$F$1000,"Returned")&gt;0,"Sold",IF(N(I517)&gt;0,"Online","In stock"))))</f>
        <v/>
      </c>
      <c r="L517" s="37">
        <f>IF(K517&lt;&gt;"Sold","",IFERROR(MAXIFS('Sales'!$A$2:$A$1000,'Sales'!$B$2:$B$1000,A517,'Sales'!$F$2:$F$1000,"&lt;&gt;Cancelled",'Sales'!$F$2:$F$1000,"&lt;&gt;Returned"),""))</f>
        <v/>
      </c>
      <c r="M517" s="39">
        <f>IF(OR(A517="",H517=""),"",IF(K517="Sold",IF(L517="","",L517-H517),TODAY()-H517))</f>
        <v/>
      </c>
      <c r="N517" s="38">
        <f>IF(OR(A517="",M517=""),"",IF(AND(K517&lt;&gt;"Sold",K517&lt;&gt;"Discarded",M517&gt;=JoursDormant),"Yes",""))</f>
        <v/>
      </c>
      <c r="O517" s="38">
        <f>IF(B517="","",IFERROR(INDEX('Purchases'!$I$2:$I$1000,MATCH(B517,'Purchases'!$A$2:$A$1000,0)),""))</f>
        <v/>
      </c>
    </row>
    <row r="518">
      <c r="G518" s="36">
        <f>IF(B518="","",IFERROR(INDEX('Purchases'!$G$2:$G$1000,MATCH(B518,'Purchases'!$A$2:$A$1000,0)),""))</f>
        <v/>
      </c>
      <c r="H518" s="37">
        <f>IF(B518="","",IFERROR(INDEX('Purchases'!$B$2:$B$1000,MATCH(B518,'Purchases'!$A$2:$A$1000,0)),""))</f>
        <v/>
      </c>
      <c r="I518" s="35" t="n"/>
      <c r="K518" s="38">
        <f>IF(A518="","",IF(J518&lt;&gt;"","Discarded",IF(COUNTIF('Sales'!$B$2:$B$1000,A518)-COUNTIFS('Sales'!$B$2:$B$1000,A518,'Sales'!$F$2:$F$1000,"Cancelled")-COUNTIFS('Sales'!$B$2:$B$1000,A518,'Sales'!$F$2:$F$1000,"Returned")&gt;0,"Sold",IF(N(I518)&gt;0,"Online","In stock"))))</f>
        <v/>
      </c>
      <c r="L518" s="37">
        <f>IF(K518&lt;&gt;"Sold","",IFERROR(MAXIFS('Sales'!$A$2:$A$1000,'Sales'!$B$2:$B$1000,A518,'Sales'!$F$2:$F$1000,"&lt;&gt;Cancelled",'Sales'!$F$2:$F$1000,"&lt;&gt;Returned"),""))</f>
        <v/>
      </c>
      <c r="M518" s="39">
        <f>IF(OR(A518="",H518=""),"",IF(K518="Sold",IF(L518="","",L518-H518),TODAY()-H518))</f>
        <v/>
      </c>
      <c r="N518" s="38">
        <f>IF(OR(A518="",M518=""),"",IF(AND(K518&lt;&gt;"Sold",K518&lt;&gt;"Discarded",M518&gt;=JoursDormant),"Yes",""))</f>
        <v/>
      </c>
      <c r="O518" s="38">
        <f>IF(B518="","",IFERROR(INDEX('Purchases'!$I$2:$I$1000,MATCH(B518,'Purchases'!$A$2:$A$1000,0)),""))</f>
        <v/>
      </c>
    </row>
    <row r="519">
      <c r="G519" s="36">
        <f>IF(B519="","",IFERROR(INDEX('Purchases'!$G$2:$G$1000,MATCH(B519,'Purchases'!$A$2:$A$1000,0)),""))</f>
        <v/>
      </c>
      <c r="H519" s="37">
        <f>IF(B519="","",IFERROR(INDEX('Purchases'!$B$2:$B$1000,MATCH(B519,'Purchases'!$A$2:$A$1000,0)),""))</f>
        <v/>
      </c>
      <c r="I519" s="35" t="n"/>
      <c r="K519" s="38">
        <f>IF(A519="","",IF(J519&lt;&gt;"","Discarded",IF(COUNTIF('Sales'!$B$2:$B$1000,A519)-COUNTIFS('Sales'!$B$2:$B$1000,A519,'Sales'!$F$2:$F$1000,"Cancelled")-COUNTIFS('Sales'!$B$2:$B$1000,A519,'Sales'!$F$2:$F$1000,"Returned")&gt;0,"Sold",IF(N(I519)&gt;0,"Online","In stock"))))</f>
        <v/>
      </c>
      <c r="L519" s="37">
        <f>IF(K519&lt;&gt;"Sold","",IFERROR(MAXIFS('Sales'!$A$2:$A$1000,'Sales'!$B$2:$B$1000,A519,'Sales'!$F$2:$F$1000,"&lt;&gt;Cancelled",'Sales'!$F$2:$F$1000,"&lt;&gt;Returned"),""))</f>
        <v/>
      </c>
      <c r="M519" s="39">
        <f>IF(OR(A519="",H519=""),"",IF(K519="Sold",IF(L519="","",L519-H519),TODAY()-H519))</f>
        <v/>
      </c>
      <c r="N519" s="38">
        <f>IF(OR(A519="",M519=""),"",IF(AND(K519&lt;&gt;"Sold",K519&lt;&gt;"Discarded",M519&gt;=JoursDormant),"Yes",""))</f>
        <v/>
      </c>
      <c r="O519" s="38">
        <f>IF(B519="","",IFERROR(INDEX('Purchases'!$I$2:$I$1000,MATCH(B519,'Purchases'!$A$2:$A$1000,0)),""))</f>
        <v/>
      </c>
    </row>
    <row r="520">
      <c r="G520" s="36">
        <f>IF(B520="","",IFERROR(INDEX('Purchases'!$G$2:$G$1000,MATCH(B520,'Purchases'!$A$2:$A$1000,0)),""))</f>
        <v/>
      </c>
      <c r="H520" s="37">
        <f>IF(B520="","",IFERROR(INDEX('Purchases'!$B$2:$B$1000,MATCH(B520,'Purchases'!$A$2:$A$1000,0)),""))</f>
        <v/>
      </c>
      <c r="I520" s="35" t="n"/>
      <c r="K520" s="38">
        <f>IF(A520="","",IF(J520&lt;&gt;"","Discarded",IF(COUNTIF('Sales'!$B$2:$B$1000,A520)-COUNTIFS('Sales'!$B$2:$B$1000,A520,'Sales'!$F$2:$F$1000,"Cancelled")-COUNTIFS('Sales'!$B$2:$B$1000,A520,'Sales'!$F$2:$F$1000,"Returned")&gt;0,"Sold",IF(N(I520)&gt;0,"Online","In stock"))))</f>
        <v/>
      </c>
      <c r="L520" s="37">
        <f>IF(K520&lt;&gt;"Sold","",IFERROR(MAXIFS('Sales'!$A$2:$A$1000,'Sales'!$B$2:$B$1000,A520,'Sales'!$F$2:$F$1000,"&lt;&gt;Cancelled",'Sales'!$F$2:$F$1000,"&lt;&gt;Returned"),""))</f>
        <v/>
      </c>
      <c r="M520" s="39">
        <f>IF(OR(A520="",H520=""),"",IF(K520="Sold",IF(L520="","",L520-H520),TODAY()-H520))</f>
        <v/>
      </c>
      <c r="N520" s="38">
        <f>IF(OR(A520="",M520=""),"",IF(AND(K520&lt;&gt;"Sold",K520&lt;&gt;"Discarded",M520&gt;=JoursDormant),"Yes",""))</f>
        <v/>
      </c>
      <c r="O520" s="38">
        <f>IF(B520="","",IFERROR(INDEX('Purchases'!$I$2:$I$1000,MATCH(B520,'Purchases'!$A$2:$A$1000,0)),""))</f>
        <v/>
      </c>
    </row>
    <row r="521">
      <c r="G521" s="36">
        <f>IF(B521="","",IFERROR(INDEX('Purchases'!$G$2:$G$1000,MATCH(B521,'Purchases'!$A$2:$A$1000,0)),""))</f>
        <v/>
      </c>
      <c r="H521" s="37">
        <f>IF(B521="","",IFERROR(INDEX('Purchases'!$B$2:$B$1000,MATCH(B521,'Purchases'!$A$2:$A$1000,0)),""))</f>
        <v/>
      </c>
      <c r="I521" s="35" t="n"/>
      <c r="K521" s="38">
        <f>IF(A521="","",IF(J521&lt;&gt;"","Discarded",IF(COUNTIF('Sales'!$B$2:$B$1000,A521)-COUNTIFS('Sales'!$B$2:$B$1000,A521,'Sales'!$F$2:$F$1000,"Cancelled")-COUNTIFS('Sales'!$B$2:$B$1000,A521,'Sales'!$F$2:$F$1000,"Returned")&gt;0,"Sold",IF(N(I521)&gt;0,"Online","In stock"))))</f>
        <v/>
      </c>
      <c r="L521" s="37">
        <f>IF(K521&lt;&gt;"Sold","",IFERROR(MAXIFS('Sales'!$A$2:$A$1000,'Sales'!$B$2:$B$1000,A521,'Sales'!$F$2:$F$1000,"&lt;&gt;Cancelled",'Sales'!$F$2:$F$1000,"&lt;&gt;Returned"),""))</f>
        <v/>
      </c>
      <c r="M521" s="39">
        <f>IF(OR(A521="",H521=""),"",IF(K521="Sold",IF(L521="","",L521-H521),TODAY()-H521))</f>
        <v/>
      </c>
      <c r="N521" s="38">
        <f>IF(OR(A521="",M521=""),"",IF(AND(K521&lt;&gt;"Sold",K521&lt;&gt;"Discarded",M521&gt;=JoursDormant),"Yes",""))</f>
        <v/>
      </c>
      <c r="O521" s="38">
        <f>IF(B521="","",IFERROR(INDEX('Purchases'!$I$2:$I$1000,MATCH(B521,'Purchases'!$A$2:$A$1000,0)),""))</f>
        <v/>
      </c>
    </row>
    <row r="522">
      <c r="G522" s="36">
        <f>IF(B522="","",IFERROR(INDEX('Purchases'!$G$2:$G$1000,MATCH(B522,'Purchases'!$A$2:$A$1000,0)),""))</f>
        <v/>
      </c>
      <c r="H522" s="37">
        <f>IF(B522="","",IFERROR(INDEX('Purchases'!$B$2:$B$1000,MATCH(B522,'Purchases'!$A$2:$A$1000,0)),""))</f>
        <v/>
      </c>
      <c r="I522" s="35" t="n"/>
      <c r="K522" s="38">
        <f>IF(A522="","",IF(J522&lt;&gt;"","Discarded",IF(COUNTIF('Sales'!$B$2:$B$1000,A522)-COUNTIFS('Sales'!$B$2:$B$1000,A522,'Sales'!$F$2:$F$1000,"Cancelled")-COUNTIFS('Sales'!$B$2:$B$1000,A522,'Sales'!$F$2:$F$1000,"Returned")&gt;0,"Sold",IF(N(I522)&gt;0,"Online","In stock"))))</f>
        <v/>
      </c>
      <c r="L522" s="37">
        <f>IF(K522&lt;&gt;"Sold","",IFERROR(MAXIFS('Sales'!$A$2:$A$1000,'Sales'!$B$2:$B$1000,A522,'Sales'!$F$2:$F$1000,"&lt;&gt;Cancelled",'Sales'!$F$2:$F$1000,"&lt;&gt;Returned"),""))</f>
        <v/>
      </c>
      <c r="M522" s="39">
        <f>IF(OR(A522="",H522=""),"",IF(K522="Sold",IF(L522="","",L522-H522),TODAY()-H522))</f>
        <v/>
      </c>
      <c r="N522" s="38">
        <f>IF(OR(A522="",M522=""),"",IF(AND(K522&lt;&gt;"Sold",K522&lt;&gt;"Discarded",M522&gt;=JoursDormant),"Yes",""))</f>
        <v/>
      </c>
      <c r="O522" s="38">
        <f>IF(B522="","",IFERROR(INDEX('Purchases'!$I$2:$I$1000,MATCH(B522,'Purchases'!$A$2:$A$1000,0)),""))</f>
        <v/>
      </c>
    </row>
    <row r="523">
      <c r="G523" s="36">
        <f>IF(B523="","",IFERROR(INDEX('Purchases'!$G$2:$G$1000,MATCH(B523,'Purchases'!$A$2:$A$1000,0)),""))</f>
        <v/>
      </c>
      <c r="H523" s="37">
        <f>IF(B523="","",IFERROR(INDEX('Purchases'!$B$2:$B$1000,MATCH(B523,'Purchases'!$A$2:$A$1000,0)),""))</f>
        <v/>
      </c>
      <c r="I523" s="35" t="n"/>
      <c r="K523" s="38">
        <f>IF(A523="","",IF(J523&lt;&gt;"","Discarded",IF(COUNTIF('Sales'!$B$2:$B$1000,A523)-COUNTIFS('Sales'!$B$2:$B$1000,A523,'Sales'!$F$2:$F$1000,"Cancelled")-COUNTIFS('Sales'!$B$2:$B$1000,A523,'Sales'!$F$2:$F$1000,"Returned")&gt;0,"Sold",IF(N(I523)&gt;0,"Online","In stock"))))</f>
        <v/>
      </c>
      <c r="L523" s="37">
        <f>IF(K523&lt;&gt;"Sold","",IFERROR(MAXIFS('Sales'!$A$2:$A$1000,'Sales'!$B$2:$B$1000,A523,'Sales'!$F$2:$F$1000,"&lt;&gt;Cancelled",'Sales'!$F$2:$F$1000,"&lt;&gt;Returned"),""))</f>
        <v/>
      </c>
      <c r="M523" s="39">
        <f>IF(OR(A523="",H523=""),"",IF(K523="Sold",IF(L523="","",L523-H523),TODAY()-H523))</f>
        <v/>
      </c>
      <c r="N523" s="38">
        <f>IF(OR(A523="",M523=""),"",IF(AND(K523&lt;&gt;"Sold",K523&lt;&gt;"Discarded",M523&gt;=JoursDormant),"Yes",""))</f>
        <v/>
      </c>
      <c r="O523" s="38">
        <f>IF(B523="","",IFERROR(INDEX('Purchases'!$I$2:$I$1000,MATCH(B523,'Purchases'!$A$2:$A$1000,0)),""))</f>
        <v/>
      </c>
    </row>
    <row r="524">
      <c r="G524" s="36">
        <f>IF(B524="","",IFERROR(INDEX('Purchases'!$G$2:$G$1000,MATCH(B524,'Purchases'!$A$2:$A$1000,0)),""))</f>
        <v/>
      </c>
      <c r="H524" s="37">
        <f>IF(B524="","",IFERROR(INDEX('Purchases'!$B$2:$B$1000,MATCH(B524,'Purchases'!$A$2:$A$1000,0)),""))</f>
        <v/>
      </c>
      <c r="I524" s="35" t="n"/>
      <c r="K524" s="38">
        <f>IF(A524="","",IF(J524&lt;&gt;"","Discarded",IF(COUNTIF('Sales'!$B$2:$B$1000,A524)-COUNTIFS('Sales'!$B$2:$B$1000,A524,'Sales'!$F$2:$F$1000,"Cancelled")-COUNTIFS('Sales'!$B$2:$B$1000,A524,'Sales'!$F$2:$F$1000,"Returned")&gt;0,"Sold",IF(N(I524)&gt;0,"Online","In stock"))))</f>
        <v/>
      </c>
      <c r="L524" s="37">
        <f>IF(K524&lt;&gt;"Sold","",IFERROR(MAXIFS('Sales'!$A$2:$A$1000,'Sales'!$B$2:$B$1000,A524,'Sales'!$F$2:$F$1000,"&lt;&gt;Cancelled",'Sales'!$F$2:$F$1000,"&lt;&gt;Returned"),""))</f>
        <v/>
      </c>
      <c r="M524" s="39">
        <f>IF(OR(A524="",H524=""),"",IF(K524="Sold",IF(L524="","",L524-H524),TODAY()-H524))</f>
        <v/>
      </c>
      <c r="N524" s="38">
        <f>IF(OR(A524="",M524=""),"",IF(AND(K524&lt;&gt;"Sold",K524&lt;&gt;"Discarded",M524&gt;=JoursDormant),"Yes",""))</f>
        <v/>
      </c>
      <c r="O524" s="38">
        <f>IF(B524="","",IFERROR(INDEX('Purchases'!$I$2:$I$1000,MATCH(B524,'Purchases'!$A$2:$A$1000,0)),""))</f>
        <v/>
      </c>
    </row>
    <row r="525">
      <c r="G525" s="36">
        <f>IF(B525="","",IFERROR(INDEX('Purchases'!$G$2:$G$1000,MATCH(B525,'Purchases'!$A$2:$A$1000,0)),""))</f>
        <v/>
      </c>
      <c r="H525" s="37">
        <f>IF(B525="","",IFERROR(INDEX('Purchases'!$B$2:$B$1000,MATCH(B525,'Purchases'!$A$2:$A$1000,0)),""))</f>
        <v/>
      </c>
      <c r="I525" s="35" t="n"/>
      <c r="K525" s="38">
        <f>IF(A525="","",IF(J525&lt;&gt;"","Discarded",IF(COUNTIF('Sales'!$B$2:$B$1000,A525)-COUNTIFS('Sales'!$B$2:$B$1000,A525,'Sales'!$F$2:$F$1000,"Cancelled")-COUNTIFS('Sales'!$B$2:$B$1000,A525,'Sales'!$F$2:$F$1000,"Returned")&gt;0,"Sold",IF(N(I525)&gt;0,"Online","In stock"))))</f>
        <v/>
      </c>
      <c r="L525" s="37">
        <f>IF(K525&lt;&gt;"Sold","",IFERROR(MAXIFS('Sales'!$A$2:$A$1000,'Sales'!$B$2:$B$1000,A525,'Sales'!$F$2:$F$1000,"&lt;&gt;Cancelled",'Sales'!$F$2:$F$1000,"&lt;&gt;Returned"),""))</f>
        <v/>
      </c>
      <c r="M525" s="39">
        <f>IF(OR(A525="",H525=""),"",IF(K525="Sold",IF(L525="","",L525-H525),TODAY()-H525))</f>
        <v/>
      </c>
      <c r="N525" s="38">
        <f>IF(OR(A525="",M525=""),"",IF(AND(K525&lt;&gt;"Sold",K525&lt;&gt;"Discarded",M525&gt;=JoursDormant),"Yes",""))</f>
        <v/>
      </c>
      <c r="O525" s="38">
        <f>IF(B525="","",IFERROR(INDEX('Purchases'!$I$2:$I$1000,MATCH(B525,'Purchases'!$A$2:$A$1000,0)),""))</f>
        <v/>
      </c>
    </row>
    <row r="526">
      <c r="G526" s="36">
        <f>IF(B526="","",IFERROR(INDEX('Purchases'!$G$2:$G$1000,MATCH(B526,'Purchases'!$A$2:$A$1000,0)),""))</f>
        <v/>
      </c>
      <c r="H526" s="37">
        <f>IF(B526="","",IFERROR(INDEX('Purchases'!$B$2:$B$1000,MATCH(B526,'Purchases'!$A$2:$A$1000,0)),""))</f>
        <v/>
      </c>
      <c r="I526" s="35" t="n"/>
      <c r="K526" s="38">
        <f>IF(A526="","",IF(J526&lt;&gt;"","Discarded",IF(COUNTIF('Sales'!$B$2:$B$1000,A526)-COUNTIFS('Sales'!$B$2:$B$1000,A526,'Sales'!$F$2:$F$1000,"Cancelled")-COUNTIFS('Sales'!$B$2:$B$1000,A526,'Sales'!$F$2:$F$1000,"Returned")&gt;0,"Sold",IF(N(I526)&gt;0,"Online","In stock"))))</f>
        <v/>
      </c>
      <c r="L526" s="37">
        <f>IF(K526&lt;&gt;"Sold","",IFERROR(MAXIFS('Sales'!$A$2:$A$1000,'Sales'!$B$2:$B$1000,A526,'Sales'!$F$2:$F$1000,"&lt;&gt;Cancelled",'Sales'!$F$2:$F$1000,"&lt;&gt;Returned"),""))</f>
        <v/>
      </c>
      <c r="M526" s="39">
        <f>IF(OR(A526="",H526=""),"",IF(K526="Sold",IF(L526="","",L526-H526),TODAY()-H526))</f>
        <v/>
      </c>
      <c r="N526" s="38">
        <f>IF(OR(A526="",M526=""),"",IF(AND(K526&lt;&gt;"Sold",K526&lt;&gt;"Discarded",M526&gt;=JoursDormant),"Yes",""))</f>
        <v/>
      </c>
      <c r="O526" s="38">
        <f>IF(B526="","",IFERROR(INDEX('Purchases'!$I$2:$I$1000,MATCH(B526,'Purchases'!$A$2:$A$1000,0)),""))</f>
        <v/>
      </c>
    </row>
    <row r="527">
      <c r="G527" s="36">
        <f>IF(B527="","",IFERROR(INDEX('Purchases'!$G$2:$G$1000,MATCH(B527,'Purchases'!$A$2:$A$1000,0)),""))</f>
        <v/>
      </c>
      <c r="H527" s="37">
        <f>IF(B527="","",IFERROR(INDEX('Purchases'!$B$2:$B$1000,MATCH(B527,'Purchases'!$A$2:$A$1000,0)),""))</f>
        <v/>
      </c>
      <c r="I527" s="35" t="n"/>
      <c r="K527" s="38">
        <f>IF(A527="","",IF(J527&lt;&gt;"","Discarded",IF(COUNTIF('Sales'!$B$2:$B$1000,A527)-COUNTIFS('Sales'!$B$2:$B$1000,A527,'Sales'!$F$2:$F$1000,"Cancelled")-COUNTIFS('Sales'!$B$2:$B$1000,A527,'Sales'!$F$2:$F$1000,"Returned")&gt;0,"Sold",IF(N(I527)&gt;0,"Online","In stock"))))</f>
        <v/>
      </c>
      <c r="L527" s="37">
        <f>IF(K527&lt;&gt;"Sold","",IFERROR(MAXIFS('Sales'!$A$2:$A$1000,'Sales'!$B$2:$B$1000,A527,'Sales'!$F$2:$F$1000,"&lt;&gt;Cancelled",'Sales'!$F$2:$F$1000,"&lt;&gt;Returned"),""))</f>
        <v/>
      </c>
      <c r="M527" s="39">
        <f>IF(OR(A527="",H527=""),"",IF(K527="Sold",IF(L527="","",L527-H527),TODAY()-H527))</f>
        <v/>
      </c>
      <c r="N527" s="38">
        <f>IF(OR(A527="",M527=""),"",IF(AND(K527&lt;&gt;"Sold",K527&lt;&gt;"Discarded",M527&gt;=JoursDormant),"Yes",""))</f>
        <v/>
      </c>
      <c r="O527" s="38">
        <f>IF(B527="","",IFERROR(INDEX('Purchases'!$I$2:$I$1000,MATCH(B527,'Purchases'!$A$2:$A$1000,0)),""))</f>
        <v/>
      </c>
    </row>
    <row r="528">
      <c r="G528" s="36">
        <f>IF(B528="","",IFERROR(INDEX('Purchases'!$G$2:$G$1000,MATCH(B528,'Purchases'!$A$2:$A$1000,0)),""))</f>
        <v/>
      </c>
      <c r="H528" s="37">
        <f>IF(B528="","",IFERROR(INDEX('Purchases'!$B$2:$B$1000,MATCH(B528,'Purchases'!$A$2:$A$1000,0)),""))</f>
        <v/>
      </c>
      <c r="I528" s="35" t="n"/>
      <c r="K528" s="38">
        <f>IF(A528="","",IF(J528&lt;&gt;"","Discarded",IF(COUNTIF('Sales'!$B$2:$B$1000,A528)-COUNTIFS('Sales'!$B$2:$B$1000,A528,'Sales'!$F$2:$F$1000,"Cancelled")-COUNTIFS('Sales'!$B$2:$B$1000,A528,'Sales'!$F$2:$F$1000,"Returned")&gt;0,"Sold",IF(N(I528)&gt;0,"Online","In stock"))))</f>
        <v/>
      </c>
      <c r="L528" s="37">
        <f>IF(K528&lt;&gt;"Sold","",IFERROR(MAXIFS('Sales'!$A$2:$A$1000,'Sales'!$B$2:$B$1000,A528,'Sales'!$F$2:$F$1000,"&lt;&gt;Cancelled",'Sales'!$F$2:$F$1000,"&lt;&gt;Returned"),""))</f>
        <v/>
      </c>
      <c r="M528" s="39">
        <f>IF(OR(A528="",H528=""),"",IF(K528="Sold",IF(L528="","",L528-H528),TODAY()-H528))</f>
        <v/>
      </c>
      <c r="N528" s="38">
        <f>IF(OR(A528="",M528=""),"",IF(AND(K528&lt;&gt;"Sold",K528&lt;&gt;"Discarded",M528&gt;=JoursDormant),"Yes",""))</f>
        <v/>
      </c>
      <c r="O528" s="38">
        <f>IF(B528="","",IFERROR(INDEX('Purchases'!$I$2:$I$1000,MATCH(B528,'Purchases'!$A$2:$A$1000,0)),""))</f>
        <v/>
      </c>
    </row>
    <row r="529">
      <c r="G529" s="36">
        <f>IF(B529="","",IFERROR(INDEX('Purchases'!$G$2:$G$1000,MATCH(B529,'Purchases'!$A$2:$A$1000,0)),""))</f>
        <v/>
      </c>
      <c r="H529" s="37">
        <f>IF(B529="","",IFERROR(INDEX('Purchases'!$B$2:$B$1000,MATCH(B529,'Purchases'!$A$2:$A$1000,0)),""))</f>
        <v/>
      </c>
      <c r="I529" s="35" t="n"/>
      <c r="K529" s="38">
        <f>IF(A529="","",IF(J529&lt;&gt;"","Discarded",IF(COUNTIF('Sales'!$B$2:$B$1000,A529)-COUNTIFS('Sales'!$B$2:$B$1000,A529,'Sales'!$F$2:$F$1000,"Cancelled")-COUNTIFS('Sales'!$B$2:$B$1000,A529,'Sales'!$F$2:$F$1000,"Returned")&gt;0,"Sold",IF(N(I529)&gt;0,"Online","In stock"))))</f>
        <v/>
      </c>
      <c r="L529" s="37">
        <f>IF(K529&lt;&gt;"Sold","",IFERROR(MAXIFS('Sales'!$A$2:$A$1000,'Sales'!$B$2:$B$1000,A529,'Sales'!$F$2:$F$1000,"&lt;&gt;Cancelled",'Sales'!$F$2:$F$1000,"&lt;&gt;Returned"),""))</f>
        <v/>
      </c>
      <c r="M529" s="39">
        <f>IF(OR(A529="",H529=""),"",IF(K529="Sold",IF(L529="","",L529-H529),TODAY()-H529))</f>
        <v/>
      </c>
      <c r="N529" s="38">
        <f>IF(OR(A529="",M529=""),"",IF(AND(K529&lt;&gt;"Sold",K529&lt;&gt;"Discarded",M529&gt;=JoursDormant),"Yes",""))</f>
        <v/>
      </c>
      <c r="O529" s="38">
        <f>IF(B529="","",IFERROR(INDEX('Purchases'!$I$2:$I$1000,MATCH(B529,'Purchases'!$A$2:$A$1000,0)),""))</f>
        <v/>
      </c>
    </row>
    <row r="530">
      <c r="G530" s="36">
        <f>IF(B530="","",IFERROR(INDEX('Purchases'!$G$2:$G$1000,MATCH(B530,'Purchases'!$A$2:$A$1000,0)),""))</f>
        <v/>
      </c>
      <c r="H530" s="37">
        <f>IF(B530="","",IFERROR(INDEX('Purchases'!$B$2:$B$1000,MATCH(B530,'Purchases'!$A$2:$A$1000,0)),""))</f>
        <v/>
      </c>
      <c r="I530" s="35" t="n"/>
      <c r="K530" s="38">
        <f>IF(A530="","",IF(J530&lt;&gt;"","Discarded",IF(COUNTIF('Sales'!$B$2:$B$1000,A530)-COUNTIFS('Sales'!$B$2:$B$1000,A530,'Sales'!$F$2:$F$1000,"Cancelled")-COUNTIFS('Sales'!$B$2:$B$1000,A530,'Sales'!$F$2:$F$1000,"Returned")&gt;0,"Sold",IF(N(I530)&gt;0,"Online","In stock"))))</f>
        <v/>
      </c>
      <c r="L530" s="37">
        <f>IF(K530&lt;&gt;"Sold","",IFERROR(MAXIFS('Sales'!$A$2:$A$1000,'Sales'!$B$2:$B$1000,A530,'Sales'!$F$2:$F$1000,"&lt;&gt;Cancelled",'Sales'!$F$2:$F$1000,"&lt;&gt;Returned"),""))</f>
        <v/>
      </c>
      <c r="M530" s="39">
        <f>IF(OR(A530="",H530=""),"",IF(K530="Sold",IF(L530="","",L530-H530),TODAY()-H530))</f>
        <v/>
      </c>
      <c r="N530" s="38">
        <f>IF(OR(A530="",M530=""),"",IF(AND(K530&lt;&gt;"Sold",K530&lt;&gt;"Discarded",M530&gt;=JoursDormant),"Yes",""))</f>
        <v/>
      </c>
      <c r="O530" s="38">
        <f>IF(B530="","",IFERROR(INDEX('Purchases'!$I$2:$I$1000,MATCH(B530,'Purchases'!$A$2:$A$1000,0)),""))</f>
        <v/>
      </c>
    </row>
    <row r="531">
      <c r="G531" s="36">
        <f>IF(B531="","",IFERROR(INDEX('Purchases'!$G$2:$G$1000,MATCH(B531,'Purchases'!$A$2:$A$1000,0)),""))</f>
        <v/>
      </c>
      <c r="H531" s="37">
        <f>IF(B531="","",IFERROR(INDEX('Purchases'!$B$2:$B$1000,MATCH(B531,'Purchases'!$A$2:$A$1000,0)),""))</f>
        <v/>
      </c>
      <c r="I531" s="35" t="n"/>
      <c r="K531" s="38">
        <f>IF(A531="","",IF(J531&lt;&gt;"","Discarded",IF(COUNTIF('Sales'!$B$2:$B$1000,A531)-COUNTIFS('Sales'!$B$2:$B$1000,A531,'Sales'!$F$2:$F$1000,"Cancelled")-COUNTIFS('Sales'!$B$2:$B$1000,A531,'Sales'!$F$2:$F$1000,"Returned")&gt;0,"Sold",IF(N(I531)&gt;0,"Online","In stock"))))</f>
        <v/>
      </c>
      <c r="L531" s="37">
        <f>IF(K531&lt;&gt;"Sold","",IFERROR(MAXIFS('Sales'!$A$2:$A$1000,'Sales'!$B$2:$B$1000,A531,'Sales'!$F$2:$F$1000,"&lt;&gt;Cancelled",'Sales'!$F$2:$F$1000,"&lt;&gt;Returned"),""))</f>
        <v/>
      </c>
      <c r="M531" s="39">
        <f>IF(OR(A531="",H531=""),"",IF(K531="Sold",IF(L531="","",L531-H531),TODAY()-H531))</f>
        <v/>
      </c>
      <c r="N531" s="38">
        <f>IF(OR(A531="",M531=""),"",IF(AND(K531&lt;&gt;"Sold",K531&lt;&gt;"Discarded",M531&gt;=JoursDormant),"Yes",""))</f>
        <v/>
      </c>
      <c r="O531" s="38">
        <f>IF(B531="","",IFERROR(INDEX('Purchases'!$I$2:$I$1000,MATCH(B531,'Purchases'!$A$2:$A$1000,0)),""))</f>
        <v/>
      </c>
    </row>
    <row r="532">
      <c r="G532" s="36">
        <f>IF(B532="","",IFERROR(INDEX('Purchases'!$G$2:$G$1000,MATCH(B532,'Purchases'!$A$2:$A$1000,0)),""))</f>
        <v/>
      </c>
      <c r="H532" s="37">
        <f>IF(B532="","",IFERROR(INDEX('Purchases'!$B$2:$B$1000,MATCH(B532,'Purchases'!$A$2:$A$1000,0)),""))</f>
        <v/>
      </c>
      <c r="I532" s="35" t="n"/>
      <c r="K532" s="38">
        <f>IF(A532="","",IF(J532&lt;&gt;"","Discarded",IF(COUNTIF('Sales'!$B$2:$B$1000,A532)-COUNTIFS('Sales'!$B$2:$B$1000,A532,'Sales'!$F$2:$F$1000,"Cancelled")-COUNTIFS('Sales'!$B$2:$B$1000,A532,'Sales'!$F$2:$F$1000,"Returned")&gt;0,"Sold",IF(N(I532)&gt;0,"Online","In stock"))))</f>
        <v/>
      </c>
      <c r="L532" s="37">
        <f>IF(K532&lt;&gt;"Sold","",IFERROR(MAXIFS('Sales'!$A$2:$A$1000,'Sales'!$B$2:$B$1000,A532,'Sales'!$F$2:$F$1000,"&lt;&gt;Cancelled",'Sales'!$F$2:$F$1000,"&lt;&gt;Returned"),""))</f>
        <v/>
      </c>
      <c r="M532" s="39">
        <f>IF(OR(A532="",H532=""),"",IF(K532="Sold",IF(L532="","",L532-H532),TODAY()-H532))</f>
        <v/>
      </c>
      <c r="N532" s="38">
        <f>IF(OR(A532="",M532=""),"",IF(AND(K532&lt;&gt;"Sold",K532&lt;&gt;"Discarded",M532&gt;=JoursDormant),"Yes",""))</f>
        <v/>
      </c>
      <c r="O532" s="38">
        <f>IF(B532="","",IFERROR(INDEX('Purchases'!$I$2:$I$1000,MATCH(B532,'Purchases'!$A$2:$A$1000,0)),""))</f>
        <v/>
      </c>
    </row>
    <row r="533">
      <c r="G533" s="36">
        <f>IF(B533="","",IFERROR(INDEX('Purchases'!$G$2:$G$1000,MATCH(B533,'Purchases'!$A$2:$A$1000,0)),""))</f>
        <v/>
      </c>
      <c r="H533" s="37">
        <f>IF(B533="","",IFERROR(INDEX('Purchases'!$B$2:$B$1000,MATCH(B533,'Purchases'!$A$2:$A$1000,0)),""))</f>
        <v/>
      </c>
      <c r="I533" s="35" t="n"/>
      <c r="K533" s="38">
        <f>IF(A533="","",IF(J533&lt;&gt;"","Discarded",IF(COUNTIF('Sales'!$B$2:$B$1000,A533)-COUNTIFS('Sales'!$B$2:$B$1000,A533,'Sales'!$F$2:$F$1000,"Cancelled")-COUNTIFS('Sales'!$B$2:$B$1000,A533,'Sales'!$F$2:$F$1000,"Returned")&gt;0,"Sold",IF(N(I533)&gt;0,"Online","In stock"))))</f>
        <v/>
      </c>
      <c r="L533" s="37">
        <f>IF(K533&lt;&gt;"Sold","",IFERROR(MAXIFS('Sales'!$A$2:$A$1000,'Sales'!$B$2:$B$1000,A533,'Sales'!$F$2:$F$1000,"&lt;&gt;Cancelled",'Sales'!$F$2:$F$1000,"&lt;&gt;Returned"),""))</f>
        <v/>
      </c>
      <c r="M533" s="39">
        <f>IF(OR(A533="",H533=""),"",IF(K533="Sold",IF(L533="","",L533-H533),TODAY()-H533))</f>
        <v/>
      </c>
      <c r="N533" s="38">
        <f>IF(OR(A533="",M533=""),"",IF(AND(K533&lt;&gt;"Sold",K533&lt;&gt;"Discarded",M533&gt;=JoursDormant),"Yes",""))</f>
        <v/>
      </c>
      <c r="O533" s="38">
        <f>IF(B533="","",IFERROR(INDEX('Purchases'!$I$2:$I$1000,MATCH(B533,'Purchases'!$A$2:$A$1000,0)),""))</f>
        <v/>
      </c>
    </row>
    <row r="534">
      <c r="G534" s="36">
        <f>IF(B534="","",IFERROR(INDEX('Purchases'!$G$2:$G$1000,MATCH(B534,'Purchases'!$A$2:$A$1000,0)),""))</f>
        <v/>
      </c>
      <c r="H534" s="37">
        <f>IF(B534="","",IFERROR(INDEX('Purchases'!$B$2:$B$1000,MATCH(B534,'Purchases'!$A$2:$A$1000,0)),""))</f>
        <v/>
      </c>
      <c r="I534" s="35" t="n"/>
      <c r="K534" s="38">
        <f>IF(A534="","",IF(J534&lt;&gt;"","Discarded",IF(COUNTIF('Sales'!$B$2:$B$1000,A534)-COUNTIFS('Sales'!$B$2:$B$1000,A534,'Sales'!$F$2:$F$1000,"Cancelled")-COUNTIFS('Sales'!$B$2:$B$1000,A534,'Sales'!$F$2:$F$1000,"Returned")&gt;0,"Sold",IF(N(I534)&gt;0,"Online","In stock"))))</f>
        <v/>
      </c>
      <c r="L534" s="37">
        <f>IF(K534&lt;&gt;"Sold","",IFERROR(MAXIFS('Sales'!$A$2:$A$1000,'Sales'!$B$2:$B$1000,A534,'Sales'!$F$2:$F$1000,"&lt;&gt;Cancelled",'Sales'!$F$2:$F$1000,"&lt;&gt;Returned"),""))</f>
        <v/>
      </c>
      <c r="M534" s="39">
        <f>IF(OR(A534="",H534=""),"",IF(K534="Sold",IF(L534="","",L534-H534),TODAY()-H534))</f>
        <v/>
      </c>
      <c r="N534" s="38">
        <f>IF(OR(A534="",M534=""),"",IF(AND(K534&lt;&gt;"Sold",K534&lt;&gt;"Discarded",M534&gt;=JoursDormant),"Yes",""))</f>
        <v/>
      </c>
      <c r="O534" s="38">
        <f>IF(B534="","",IFERROR(INDEX('Purchases'!$I$2:$I$1000,MATCH(B534,'Purchases'!$A$2:$A$1000,0)),""))</f>
        <v/>
      </c>
    </row>
    <row r="535">
      <c r="G535" s="36">
        <f>IF(B535="","",IFERROR(INDEX('Purchases'!$G$2:$G$1000,MATCH(B535,'Purchases'!$A$2:$A$1000,0)),""))</f>
        <v/>
      </c>
      <c r="H535" s="37">
        <f>IF(B535="","",IFERROR(INDEX('Purchases'!$B$2:$B$1000,MATCH(B535,'Purchases'!$A$2:$A$1000,0)),""))</f>
        <v/>
      </c>
      <c r="I535" s="35" t="n"/>
      <c r="K535" s="38">
        <f>IF(A535="","",IF(J535&lt;&gt;"","Discarded",IF(COUNTIF('Sales'!$B$2:$B$1000,A535)-COUNTIFS('Sales'!$B$2:$B$1000,A535,'Sales'!$F$2:$F$1000,"Cancelled")-COUNTIFS('Sales'!$B$2:$B$1000,A535,'Sales'!$F$2:$F$1000,"Returned")&gt;0,"Sold",IF(N(I535)&gt;0,"Online","In stock"))))</f>
        <v/>
      </c>
      <c r="L535" s="37">
        <f>IF(K535&lt;&gt;"Sold","",IFERROR(MAXIFS('Sales'!$A$2:$A$1000,'Sales'!$B$2:$B$1000,A535,'Sales'!$F$2:$F$1000,"&lt;&gt;Cancelled",'Sales'!$F$2:$F$1000,"&lt;&gt;Returned"),""))</f>
        <v/>
      </c>
      <c r="M535" s="39">
        <f>IF(OR(A535="",H535=""),"",IF(K535="Sold",IF(L535="","",L535-H535),TODAY()-H535))</f>
        <v/>
      </c>
      <c r="N535" s="38">
        <f>IF(OR(A535="",M535=""),"",IF(AND(K535&lt;&gt;"Sold",K535&lt;&gt;"Discarded",M535&gt;=JoursDormant),"Yes",""))</f>
        <v/>
      </c>
      <c r="O535" s="38">
        <f>IF(B535="","",IFERROR(INDEX('Purchases'!$I$2:$I$1000,MATCH(B535,'Purchases'!$A$2:$A$1000,0)),""))</f>
        <v/>
      </c>
    </row>
    <row r="536">
      <c r="G536" s="36">
        <f>IF(B536="","",IFERROR(INDEX('Purchases'!$G$2:$G$1000,MATCH(B536,'Purchases'!$A$2:$A$1000,0)),""))</f>
        <v/>
      </c>
      <c r="H536" s="37">
        <f>IF(B536="","",IFERROR(INDEX('Purchases'!$B$2:$B$1000,MATCH(B536,'Purchases'!$A$2:$A$1000,0)),""))</f>
        <v/>
      </c>
      <c r="I536" s="35" t="n"/>
      <c r="K536" s="38">
        <f>IF(A536="","",IF(J536&lt;&gt;"","Discarded",IF(COUNTIF('Sales'!$B$2:$B$1000,A536)-COUNTIFS('Sales'!$B$2:$B$1000,A536,'Sales'!$F$2:$F$1000,"Cancelled")-COUNTIFS('Sales'!$B$2:$B$1000,A536,'Sales'!$F$2:$F$1000,"Returned")&gt;0,"Sold",IF(N(I536)&gt;0,"Online","In stock"))))</f>
        <v/>
      </c>
      <c r="L536" s="37">
        <f>IF(K536&lt;&gt;"Sold","",IFERROR(MAXIFS('Sales'!$A$2:$A$1000,'Sales'!$B$2:$B$1000,A536,'Sales'!$F$2:$F$1000,"&lt;&gt;Cancelled",'Sales'!$F$2:$F$1000,"&lt;&gt;Returned"),""))</f>
        <v/>
      </c>
      <c r="M536" s="39">
        <f>IF(OR(A536="",H536=""),"",IF(K536="Sold",IF(L536="","",L536-H536),TODAY()-H536))</f>
        <v/>
      </c>
      <c r="N536" s="38">
        <f>IF(OR(A536="",M536=""),"",IF(AND(K536&lt;&gt;"Sold",K536&lt;&gt;"Discarded",M536&gt;=JoursDormant),"Yes",""))</f>
        <v/>
      </c>
      <c r="O536" s="38">
        <f>IF(B536="","",IFERROR(INDEX('Purchases'!$I$2:$I$1000,MATCH(B536,'Purchases'!$A$2:$A$1000,0)),""))</f>
        <v/>
      </c>
    </row>
    <row r="537">
      <c r="G537" s="36">
        <f>IF(B537="","",IFERROR(INDEX('Purchases'!$G$2:$G$1000,MATCH(B537,'Purchases'!$A$2:$A$1000,0)),""))</f>
        <v/>
      </c>
      <c r="H537" s="37">
        <f>IF(B537="","",IFERROR(INDEX('Purchases'!$B$2:$B$1000,MATCH(B537,'Purchases'!$A$2:$A$1000,0)),""))</f>
        <v/>
      </c>
      <c r="I537" s="35" t="n"/>
      <c r="K537" s="38">
        <f>IF(A537="","",IF(J537&lt;&gt;"","Discarded",IF(COUNTIF('Sales'!$B$2:$B$1000,A537)-COUNTIFS('Sales'!$B$2:$B$1000,A537,'Sales'!$F$2:$F$1000,"Cancelled")-COUNTIFS('Sales'!$B$2:$B$1000,A537,'Sales'!$F$2:$F$1000,"Returned")&gt;0,"Sold",IF(N(I537)&gt;0,"Online","In stock"))))</f>
        <v/>
      </c>
      <c r="L537" s="37">
        <f>IF(K537&lt;&gt;"Sold","",IFERROR(MAXIFS('Sales'!$A$2:$A$1000,'Sales'!$B$2:$B$1000,A537,'Sales'!$F$2:$F$1000,"&lt;&gt;Cancelled",'Sales'!$F$2:$F$1000,"&lt;&gt;Returned"),""))</f>
        <v/>
      </c>
      <c r="M537" s="39">
        <f>IF(OR(A537="",H537=""),"",IF(K537="Sold",IF(L537="","",L537-H537),TODAY()-H537))</f>
        <v/>
      </c>
      <c r="N537" s="38">
        <f>IF(OR(A537="",M537=""),"",IF(AND(K537&lt;&gt;"Sold",K537&lt;&gt;"Discarded",M537&gt;=JoursDormant),"Yes",""))</f>
        <v/>
      </c>
      <c r="O537" s="38">
        <f>IF(B537="","",IFERROR(INDEX('Purchases'!$I$2:$I$1000,MATCH(B537,'Purchases'!$A$2:$A$1000,0)),""))</f>
        <v/>
      </c>
    </row>
    <row r="538">
      <c r="G538" s="36">
        <f>IF(B538="","",IFERROR(INDEX('Purchases'!$G$2:$G$1000,MATCH(B538,'Purchases'!$A$2:$A$1000,0)),""))</f>
        <v/>
      </c>
      <c r="H538" s="37">
        <f>IF(B538="","",IFERROR(INDEX('Purchases'!$B$2:$B$1000,MATCH(B538,'Purchases'!$A$2:$A$1000,0)),""))</f>
        <v/>
      </c>
      <c r="I538" s="35" t="n"/>
      <c r="K538" s="38">
        <f>IF(A538="","",IF(J538&lt;&gt;"","Discarded",IF(COUNTIF('Sales'!$B$2:$B$1000,A538)-COUNTIFS('Sales'!$B$2:$B$1000,A538,'Sales'!$F$2:$F$1000,"Cancelled")-COUNTIFS('Sales'!$B$2:$B$1000,A538,'Sales'!$F$2:$F$1000,"Returned")&gt;0,"Sold",IF(N(I538)&gt;0,"Online","In stock"))))</f>
        <v/>
      </c>
      <c r="L538" s="37">
        <f>IF(K538&lt;&gt;"Sold","",IFERROR(MAXIFS('Sales'!$A$2:$A$1000,'Sales'!$B$2:$B$1000,A538,'Sales'!$F$2:$F$1000,"&lt;&gt;Cancelled",'Sales'!$F$2:$F$1000,"&lt;&gt;Returned"),""))</f>
        <v/>
      </c>
      <c r="M538" s="39">
        <f>IF(OR(A538="",H538=""),"",IF(K538="Sold",IF(L538="","",L538-H538),TODAY()-H538))</f>
        <v/>
      </c>
      <c r="N538" s="38">
        <f>IF(OR(A538="",M538=""),"",IF(AND(K538&lt;&gt;"Sold",K538&lt;&gt;"Discarded",M538&gt;=JoursDormant),"Yes",""))</f>
        <v/>
      </c>
      <c r="O538" s="38">
        <f>IF(B538="","",IFERROR(INDEX('Purchases'!$I$2:$I$1000,MATCH(B538,'Purchases'!$A$2:$A$1000,0)),""))</f>
        <v/>
      </c>
    </row>
    <row r="539">
      <c r="G539" s="36">
        <f>IF(B539="","",IFERROR(INDEX('Purchases'!$G$2:$G$1000,MATCH(B539,'Purchases'!$A$2:$A$1000,0)),""))</f>
        <v/>
      </c>
      <c r="H539" s="37">
        <f>IF(B539="","",IFERROR(INDEX('Purchases'!$B$2:$B$1000,MATCH(B539,'Purchases'!$A$2:$A$1000,0)),""))</f>
        <v/>
      </c>
      <c r="I539" s="35" t="n"/>
      <c r="K539" s="38">
        <f>IF(A539="","",IF(J539&lt;&gt;"","Discarded",IF(COUNTIF('Sales'!$B$2:$B$1000,A539)-COUNTIFS('Sales'!$B$2:$B$1000,A539,'Sales'!$F$2:$F$1000,"Cancelled")-COUNTIFS('Sales'!$B$2:$B$1000,A539,'Sales'!$F$2:$F$1000,"Returned")&gt;0,"Sold",IF(N(I539)&gt;0,"Online","In stock"))))</f>
        <v/>
      </c>
      <c r="L539" s="37">
        <f>IF(K539&lt;&gt;"Sold","",IFERROR(MAXIFS('Sales'!$A$2:$A$1000,'Sales'!$B$2:$B$1000,A539,'Sales'!$F$2:$F$1000,"&lt;&gt;Cancelled",'Sales'!$F$2:$F$1000,"&lt;&gt;Returned"),""))</f>
        <v/>
      </c>
      <c r="M539" s="39">
        <f>IF(OR(A539="",H539=""),"",IF(K539="Sold",IF(L539="","",L539-H539),TODAY()-H539))</f>
        <v/>
      </c>
      <c r="N539" s="38">
        <f>IF(OR(A539="",M539=""),"",IF(AND(K539&lt;&gt;"Sold",K539&lt;&gt;"Discarded",M539&gt;=JoursDormant),"Yes",""))</f>
        <v/>
      </c>
      <c r="O539" s="38">
        <f>IF(B539="","",IFERROR(INDEX('Purchases'!$I$2:$I$1000,MATCH(B539,'Purchases'!$A$2:$A$1000,0)),""))</f>
        <v/>
      </c>
    </row>
    <row r="540">
      <c r="G540" s="36">
        <f>IF(B540="","",IFERROR(INDEX('Purchases'!$G$2:$G$1000,MATCH(B540,'Purchases'!$A$2:$A$1000,0)),""))</f>
        <v/>
      </c>
      <c r="H540" s="37">
        <f>IF(B540="","",IFERROR(INDEX('Purchases'!$B$2:$B$1000,MATCH(B540,'Purchases'!$A$2:$A$1000,0)),""))</f>
        <v/>
      </c>
      <c r="I540" s="35" t="n"/>
      <c r="K540" s="38">
        <f>IF(A540="","",IF(J540&lt;&gt;"","Discarded",IF(COUNTIF('Sales'!$B$2:$B$1000,A540)-COUNTIFS('Sales'!$B$2:$B$1000,A540,'Sales'!$F$2:$F$1000,"Cancelled")-COUNTIFS('Sales'!$B$2:$B$1000,A540,'Sales'!$F$2:$F$1000,"Returned")&gt;0,"Sold",IF(N(I540)&gt;0,"Online","In stock"))))</f>
        <v/>
      </c>
      <c r="L540" s="37">
        <f>IF(K540&lt;&gt;"Sold","",IFERROR(MAXIFS('Sales'!$A$2:$A$1000,'Sales'!$B$2:$B$1000,A540,'Sales'!$F$2:$F$1000,"&lt;&gt;Cancelled",'Sales'!$F$2:$F$1000,"&lt;&gt;Returned"),""))</f>
        <v/>
      </c>
      <c r="M540" s="39">
        <f>IF(OR(A540="",H540=""),"",IF(K540="Sold",IF(L540="","",L540-H540),TODAY()-H540))</f>
        <v/>
      </c>
      <c r="N540" s="38">
        <f>IF(OR(A540="",M540=""),"",IF(AND(K540&lt;&gt;"Sold",K540&lt;&gt;"Discarded",M540&gt;=JoursDormant),"Yes",""))</f>
        <v/>
      </c>
      <c r="O540" s="38">
        <f>IF(B540="","",IFERROR(INDEX('Purchases'!$I$2:$I$1000,MATCH(B540,'Purchases'!$A$2:$A$1000,0)),""))</f>
        <v/>
      </c>
    </row>
    <row r="541">
      <c r="G541" s="36">
        <f>IF(B541="","",IFERROR(INDEX('Purchases'!$G$2:$G$1000,MATCH(B541,'Purchases'!$A$2:$A$1000,0)),""))</f>
        <v/>
      </c>
      <c r="H541" s="37">
        <f>IF(B541="","",IFERROR(INDEX('Purchases'!$B$2:$B$1000,MATCH(B541,'Purchases'!$A$2:$A$1000,0)),""))</f>
        <v/>
      </c>
      <c r="I541" s="35" t="n"/>
      <c r="K541" s="38">
        <f>IF(A541="","",IF(J541&lt;&gt;"","Discarded",IF(COUNTIF('Sales'!$B$2:$B$1000,A541)-COUNTIFS('Sales'!$B$2:$B$1000,A541,'Sales'!$F$2:$F$1000,"Cancelled")-COUNTIFS('Sales'!$B$2:$B$1000,A541,'Sales'!$F$2:$F$1000,"Returned")&gt;0,"Sold",IF(N(I541)&gt;0,"Online","In stock"))))</f>
        <v/>
      </c>
      <c r="L541" s="37">
        <f>IF(K541&lt;&gt;"Sold","",IFERROR(MAXIFS('Sales'!$A$2:$A$1000,'Sales'!$B$2:$B$1000,A541,'Sales'!$F$2:$F$1000,"&lt;&gt;Cancelled",'Sales'!$F$2:$F$1000,"&lt;&gt;Returned"),""))</f>
        <v/>
      </c>
      <c r="M541" s="39">
        <f>IF(OR(A541="",H541=""),"",IF(K541="Sold",IF(L541="","",L541-H541),TODAY()-H541))</f>
        <v/>
      </c>
      <c r="N541" s="38">
        <f>IF(OR(A541="",M541=""),"",IF(AND(K541&lt;&gt;"Sold",K541&lt;&gt;"Discarded",M541&gt;=JoursDormant),"Yes",""))</f>
        <v/>
      </c>
      <c r="O541" s="38">
        <f>IF(B541="","",IFERROR(INDEX('Purchases'!$I$2:$I$1000,MATCH(B541,'Purchases'!$A$2:$A$1000,0)),""))</f>
        <v/>
      </c>
    </row>
    <row r="542">
      <c r="G542" s="36">
        <f>IF(B542="","",IFERROR(INDEX('Purchases'!$G$2:$G$1000,MATCH(B542,'Purchases'!$A$2:$A$1000,0)),""))</f>
        <v/>
      </c>
      <c r="H542" s="37">
        <f>IF(B542="","",IFERROR(INDEX('Purchases'!$B$2:$B$1000,MATCH(B542,'Purchases'!$A$2:$A$1000,0)),""))</f>
        <v/>
      </c>
      <c r="I542" s="35" t="n"/>
      <c r="K542" s="38">
        <f>IF(A542="","",IF(J542&lt;&gt;"","Discarded",IF(COUNTIF('Sales'!$B$2:$B$1000,A542)-COUNTIFS('Sales'!$B$2:$B$1000,A542,'Sales'!$F$2:$F$1000,"Cancelled")-COUNTIFS('Sales'!$B$2:$B$1000,A542,'Sales'!$F$2:$F$1000,"Returned")&gt;0,"Sold",IF(N(I542)&gt;0,"Online","In stock"))))</f>
        <v/>
      </c>
      <c r="L542" s="37">
        <f>IF(K542&lt;&gt;"Sold","",IFERROR(MAXIFS('Sales'!$A$2:$A$1000,'Sales'!$B$2:$B$1000,A542,'Sales'!$F$2:$F$1000,"&lt;&gt;Cancelled",'Sales'!$F$2:$F$1000,"&lt;&gt;Returned"),""))</f>
        <v/>
      </c>
      <c r="M542" s="39">
        <f>IF(OR(A542="",H542=""),"",IF(K542="Sold",IF(L542="","",L542-H542),TODAY()-H542))</f>
        <v/>
      </c>
      <c r="N542" s="38">
        <f>IF(OR(A542="",M542=""),"",IF(AND(K542&lt;&gt;"Sold",K542&lt;&gt;"Discarded",M542&gt;=JoursDormant),"Yes",""))</f>
        <v/>
      </c>
      <c r="O542" s="38">
        <f>IF(B542="","",IFERROR(INDEX('Purchases'!$I$2:$I$1000,MATCH(B542,'Purchases'!$A$2:$A$1000,0)),""))</f>
        <v/>
      </c>
    </row>
    <row r="543">
      <c r="G543" s="36">
        <f>IF(B543="","",IFERROR(INDEX('Purchases'!$G$2:$G$1000,MATCH(B543,'Purchases'!$A$2:$A$1000,0)),""))</f>
        <v/>
      </c>
      <c r="H543" s="37">
        <f>IF(B543="","",IFERROR(INDEX('Purchases'!$B$2:$B$1000,MATCH(B543,'Purchases'!$A$2:$A$1000,0)),""))</f>
        <v/>
      </c>
      <c r="I543" s="35" t="n"/>
      <c r="K543" s="38">
        <f>IF(A543="","",IF(J543&lt;&gt;"","Discarded",IF(COUNTIF('Sales'!$B$2:$B$1000,A543)-COUNTIFS('Sales'!$B$2:$B$1000,A543,'Sales'!$F$2:$F$1000,"Cancelled")-COUNTIFS('Sales'!$B$2:$B$1000,A543,'Sales'!$F$2:$F$1000,"Returned")&gt;0,"Sold",IF(N(I543)&gt;0,"Online","In stock"))))</f>
        <v/>
      </c>
      <c r="L543" s="37">
        <f>IF(K543&lt;&gt;"Sold","",IFERROR(MAXIFS('Sales'!$A$2:$A$1000,'Sales'!$B$2:$B$1000,A543,'Sales'!$F$2:$F$1000,"&lt;&gt;Cancelled",'Sales'!$F$2:$F$1000,"&lt;&gt;Returned"),""))</f>
        <v/>
      </c>
      <c r="M543" s="39">
        <f>IF(OR(A543="",H543=""),"",IF(K543="Sold",IF(L543="","",L543-H543),TODAY()-H543))</f>
        <v/>
      </c>
      <c r="N543" s="38">
        <f>IF(OR(A543="",M543=""),"",IF(AND(K543&lt;&gt;"Sold",K543&lt;&gt;"Discarded",M543&gt;=JoursDormant),"Yes",""))</f>
        <v/>
      </c>
      <c r="O543" s="38">
        <f>IF(B543="","",IFERROR(INDEX('Purchases'!$I$2:$I$1000,MATCH(B543,'Purchases'!$A$2:$A$1000,0)),""))</f>
        <v/>
      </c>
    </row>
    <row r="544">
      <c r="G544" s="36">
        <f>IF(B544="","",IFERROR(INDEX('Purchases'!$G$2:$G$1000,MATCH(B544,'Purchases'!$A$2:$A$1000,0)),""))</f>
        <v/>
      </c>
      <c r="H544" s="37">
        <f>IF(B544="","",IFERROR(INDEX('Purchases'!$B$2:$B$1000,MATCH(B544,'Purchases'!$A$2:$A$1000,0)),""))</f>
        <v/>
      </c>
      <c r="I544" s="35" t="n"/>
      <c r="K544" s="38">
        <f>IF(A544="","",IF(J544&lt;&gt;"","Discarded",IF(COUNTIF('Sales'!$B$2:$B$1000,A544)-COUNTIFS('Sales'!$B$2:$B$1000,A544,'Sales'!$F$2:$F$1000,"Cancelled")-COUNTIFS('Sales'!$B$2:$B$1000,A544,'Sales'!$F$2:$F$1000,"Returned")&gt;0,"Sold",IF(N(I544)&gt;0,"Online","In stock"))))</f>
        <v/>
      </c>
      <c r="L544" s="37">
        <f>IF(K544&lt;&gt;"Sold","",IFERROR(MAXIFS('Sales'!$A$2:$A$1000,'Sales'!$B$2:$B$1000,A544,'Sales'!$F$2:$F$1000,"&lt;&gt;Cancelled",'Sales'!$F$2:$F$1000,"&lt;&gt;Returned"),""))</f>
        <v/>
      </c>
      <c r="M544" s="39">
        <f>IF(OR(A544="",H544=""),"",IF(K544="Sold",IF(L544="","",L544-H544),TODAY()-H544))</f>
        <v/>
      </c>
      <c r="N544" s="38">
        <f>IF(OR(A544="",M544=""),"",IF(AND(K544&lt;&gt;"Sold",K544&lt;&gt;"Discarded",M544&gt;=JoursDormant),"Yes",""))</f>
        <v/>
      </c>
      <c r="O544" s="38">
        <f>IF(B544="","",IFERROR(INDEX('Purchases'!$I$2:$I$1000,MATCH(B544,'Purchases'!$A$2:$A$1000,0)),""))</f>
        <v/>
      </c>
    </row>
    <row r="545">
      <c r="G545" s="36">
        <f>IF(B545="","",IFERROR(INDEX('Purchases'!$G$2:$G$1000,MATCH(B545,'Purchases'!$A$2:$A$1000,0)),""))</f>
        <v/>
      </c>
      <c r="H545" s="37">
        <f>IF(B545="","",IFERROR(INDEX('Purchases'!$B$2:$B$1000,MATCH(B545,'Purchases'!$A$2:$A$1000,0)),""))</f>
        <v/>
      </c>
      <c r="I545" s="35" t="n"/>
      <c r="K545" s="38">
        <f>IF(A545="","",IF(J545&lt;&gt;"","Discarded",IF(COUNTIF('Sales'!$B$2:$B$1000,A545)-COUNTIFS('Sales'!$B$2:$B$1000,A545,'Sales'!$F$2:$F$1000,"Cancelled")-COUNTIFS('Sales'!$B$2:$B$1000,A545,'Sales'!$F$2:$F$1000,"Returned")&gt;0,"Sold",IF(N(I545)&gt;0,"Online","In stock"))))</f>
        <v/>
      </c>
      <c r="L545" s="37">
        <f>IF(K545&lt;&gt;"Sold","",IFERROR(MAXIFS('Sales'!$A$2:$A$1000,'Sales'!$B$2:$B$1000,A545,'Sales'!$F$2:$F$1000,"&lt;&gt;Cancelled",'Sales'!$F$2:$F$1000,"&lt;&gt;Returned"),""))</f>
        <v/>
      </c>
      <c r="M545" s="39">
        <f>IF(OR(A545="",H545=""),"",IF(K545="Sold",IF(L545="","",L545-H545),TODAY()-H545))</f>
        <v/>
      </c>
      <c r="N545" s="38">
        <f>IF(OR(A545="",M545=""),"",IF(AND(K545&lt;&gt;"Sold",K545&lt;&gt;"Discarded",M545&gt;=JoursDormant),"Yes",""))</f>
        <v/>
      </c>
      <c r="O545" s="38">
        <f>IF(B545="","",IFERROR(INDEX('Purchases'!$I$2:$I$1000,MATCH(B545,'Purchases'!$A$2:$A$1000,0)),""))</f>
        <v/>
      </c>
    </row>
    <row r="546">
      <c r="G546" s="36">
        <f>IF(B546="","",IFERROR(INDEX('Purchases'!$G$2:$G$1000,MATCH(B546,'Purchases'!$A$2:$A$1000,0)),""))</f>
        <v/>
      </c>
      <c r="H546" s="37">
        <f>IF(B546="","",IFERROR(INDEX('Purchases'!$B$2:$B$1000,MATCH(B546,'Purchases'!$A$2:$A$1000,0)),""))</f>
        <v/>
      </c>
      <c r="I546" s="35" t="n"/>
      <c r="K546" s="38">
        <f>IF(A546="","",IF(J546&lt;&gt;"","Discarded",IF(COUNTIF('Sales'!$B$2:$B$1000,A546)-COUNTIFS('Sales'!$B$2:$B$1000,A546,'Sales'!$F$2:$F$1000,"Cancelled")-COUNTIFS('Sales'!$B$2:$B$1000,A546,'Sales'!$F$2:$F$1000,"Returned")&gt;0,"Sold",IF(N(I546)&gt;0,"Online","In stock"))))</f>
        <v/>
      </c>
      <c r="L546" s="37">
        <f>IF(K546&lt;&gt;"Sold","",IFERROR(MAXIFS('Sales'!$A$2:$A$1000,'Sales'!$B$2:$B$1000,A546,'Sales'!$F$2:$F$1000,"&lt;&gt;Cancelled",'Sales'!$F$2:$F$1000,"&lt;&gt;Returned"),""))</f>
        <v/>
      </c>
      <c r="M546" s="39">
        <f>IF(OR(A546="",H546=""),"",IF(K546="Sold",IF(L546="","",L546-H546),TODAY()-H546))</f>
        <v/>
      </c>
      <c r="N546" s="38">
        <f>IF(OR(A546="",M546=""),"",IF(AND(K546&lt;&gt;"Sold",K546&lt;&gt;"Discarded",M546&gt;=JoursDormant),"Yes",""))</f>
        <v/>
      </c>
      <c r="O546" s="38">
        <f>IF(B546="","",IFERROR(INDEX('Purchases'!$I$2:$I$1000,MATCH(B546,'Purchases'!$A$2:$A$1000,0)),""))</f>
        <v/>
      </c>
    </row>
    <row r="547">
      <c r="G547" s="36">
        <f>IF(B547="","",IFERROR(INDEX('Purchases'!$G$2:$G$1000,MATCH(B547,'Purchases'!$A$2:$A$1000,0)),""))</f>
        <v/>
      </c>
      <c r="H547" s="37">
        <f>IF(B547="","",IFERROR(INDEX('Purchases'!$B$2:$B$1000,MATCH(B547,'Purchases'!$A$2:$A$1000,0)),""))</f>
        <v/>
      </c>
      <c r="I547" s="35" t="n"/>
      <c r="K547" s="38">
        <f>IF(A547="","",IF(J547&lt;&gt;"","Discarded",IF(COUNTIF('Sales'!$B$2:$B$1000,A547)-COUNTIFS('Sales'!$B$2:$B$1000,A547,'Sales'!$F$2:$F$1000,"Cancelled")-COUNTIFS('Sales'!$B$2:$B$1000,A547,'Sales'!$F$2:$F$1000,"Returned")&gt;0,"Sold",IF(N(I547)&gt;0,"Online","In stock"))))</f>
        <v/>
      </c>
      <c r="L547" s="37">
        <f>IF(K547&lt;&gt;"Sold","",IFERROR(MAXIFS('Sales'!$A$2:$A$1000,'Sales'!$B$2:$B$1000,A547,'Sales'!$F$2:$F$1000,"&lt;&gt;Cancelled",'Sales'!$F$2:$F$1000,"&lt;&gt;Returned"),""))</f>
        <v/>
      </c>
      <c r="M547" s="39">
        <f>IF(OR(A547="",H547=""),"",IF(K547="Sold",IF(L547="","",L547-H547),TODAY()-H547))</f>
        <v/>
      </c>
      <c r="N547" s="38">
        <f>IF(OR(A547="",M547=""),"",IF(AND(K547&lt;&gt;"Sold",K547&lt;&gt;"Discarded",M547&gt;=JoursDormant),"Yes",""))</f>
        <v/>
      </c>
      <c r="O547" s="38">
        <f>IF(B547="","",IFERROR(INDEX('Purchases'!$I$2:$I$1000,MATCH(B547,'Purchases'!$A$2:$A$1000,0)),""))</f>
        <v/>
      </c>
    </row>
    <row r="548">
      <c r="G548" s="36">
        <f>IF(B548="","",IFERROR(INDEX('Purchases'!$G$2:$G$1000,MATCH(B548,'Purchases'!$A$2:$A$1000,0)),""))</f>
        <v/>
      </c>
      <c r="H548" s="37">
        <f>IF(B548="","",IFERROR(INDEX('Purchases'!$B$2:$B$1000,MATCH(B548,'Purchases'!$A$2:$A$1000,0)),""))</f>
        <v/>
      </c>
      <c r="I548" s="35" t="n"/>
      <c r="K548" s="38">
        <f>IF(A548="","",IF(J548&lt;&gt;"","Discarded",IF(COUNTIF('Sales'!$B$2:$B$1000,A548)-COUNTIFS('Sales'!$B$2:$B$1000,A548,'Sales'!$F$2:$F$1000,"Cancelled")-COUNTIFS('Sales'!$B$2:$B$1000,A548,'Sales'!$F$2:$F$1000,"Returned")&gt;0,"Sold",IF(N(I548)&gt;0,"Online","In stock"))))</f>
        <v/>
      </c>
      <c r="L548" s="37">
        <f>IF(K548&lt;&gt;"Sold","",IFERROR(MAXIFS('Sales'!$A$2:$A$1000,'Sales'!$B$2:$B$1000,A548,'Sales'!$F$2:$F$1000,"&lt;&gt;Cancelled",'Sales'!$F$2:$F$1000,"&lt;&gt;Returned"),""))</f>
        <v/>
      </c>
      <c r="M548" s="39">
        <f>IF(OR(A548="",H548=""),"",IF(K548="Sold",IF(L548="","",L548-H548),TODAY()-H548))</f>
        <v/>
      </c>
      <c r="N548" s="38">
        <f>IF(OR(A548="",M548=""),"",IF(AND(K548&lt;&gt;"Sold",K548&lt;&gt;"Discarded",M548&gt;=JoursDormant),"Yes",""))</f>
        <v/>
      </c>
      <c r="O548" s="38">
        <f>IF(B548="","",IFERROR(INDEX('Purchases'!$I$2:$I$1000,MATCH(B548,'Purchases'!$A$2:$A$1000,0)),""))</f>
        <v/>
      </c>
    </row>
    <row r="549">
      <c r="G549" s="36">
        <f>IF(B549="","",IFERROR(INDEX('Purchases'!$G$2:$G$1000,MATCH(B549,'Purchases'!$A$2:$A$1000,0)),""))</f>
        <v/>
      </c>
      <c r="H549" s="37">
        <f>IF(B549="","",IFERROR(INDEX('Purchases'!$B$2:$B$1000,MATCH(B549,'Purchases'!$A$2:$A$1000,0)),""))</f>
        <v/>
      </c>
      <c r="I549" s="35" t="n"/>
      <c r="K549" s="38">
        <f>IF(A549="","",IF(J549&lt;&gt;"","Discarded",IF(COUNTIF('Sales'!$B$2:$B$1000,A549)-COUNTIFS('Sales'!$B$2:$B$1000,A549,'Sales'!$F$2:$F$1000,"Cancelled")-COUNTIFS('Sales'!$B$2:$B$1000,A549,'Sales'!$F$2:$F$1000,"Returned")&gt;0,"Sold",IF(N(I549)&gt;0,"Online","In stock"))))</f>
        <v/>
      </c>
      <c r="L549" s="37">
        <f>IF(K549&lt;&gt;"Sold","",IFERROR(MAXIFS('Sales'!$A$2:$A$1000,'Sales'!$B$2:$B$1000,A549,'Sales'!$F$2:$F$1000,"&lt;&gt;Cancelled",'Sales'!$F$2:$F$1000,"&lt;&gt;Returned"),""))</f>
        <v/>
      </c>
      <c r="M549" s="39">
        <f>IF(OR(A549="",H549=""),"",IF(K549="Sold",IF(L549="","",L549-H549),TODAY()-H549))</f>
        <v/>
      </c>
      <c r="N549" s="38">
        <f>IF(OR(A549="",M549=""),"",IF(AND(K549&lt;&gt;"Sold",K549&lt;&gt;"Discarded",M549&gt;=JoursDormant),"Yes",""))</f>
        <v/>
      </c>
      <c r="O549" s="38">
        <f>IF(B549="","",IFERROR(INDEX('Purchases'!$I$2:$I$1000,MATCH(B549,'Purchases'!$A$2:$A$1000,0)),""))</f>
        <v/>
      </c>
    </row>
    <row r="550">
      <c r="G550" s="36">
        <f>IF(B550="","",IFERROR(INDEX('Purchases'!$G$2:$G$1000,MATCH(B550,'Purchases'!$A$2:$A$1000,0)),""))</f>
        <v/>
      </c>
      <c r="H550" s="37">
        <f>IF(B550="","",IFERROR(INDEX('Purchases'!$B$2:$B$1000,MATCH(B550,'Purchases'!$A$2:$A$1000,0)),""))</f>
        <v/>
      </c>
      <c r="I550" s="35" t="n"/>
      <c r="K550" s="38">
        <f>IF(A550="","",IF(J550&lt;&gt;"","Discarded",IF(COUNTIF('Sales'!$B$2:$B$1000,A550)-COUNTIFS('Sales'!$B$2:$B$1000,A550,'Sales'!$F$2:$F$1000,"Cancelled")-COUNTIFS('Sales'!$B$2:$B$1000,A550,'Sales'!$F$2:$F$1000,"Returned")&gt;0,"Sold",IF(N(I550)&gt;0,"Online","In stock"))))</f>
        <v/>
      </c>
      <c r="L550" s="37">
        <f>IF(K550&lt;&gt;"Sold","",IFERROR(MAXIFS('Sales'!$A$2:$A$1000,'Sales'!$B$2:$B$1000,A550,'Sales'!$F$2:$F$1000,"&lt;&gt;Cancelled",'Sales'!$F$2:$F$1000,"&lt;&gt;Returned"),""))</f>
        <v/>
      </c>
      <c r="M550" s="39">
        <f>IF(OR(A550="",H550=""),"",IF(K550="Sold",IF(L550="","",L550-H550),TODAY()-H550))</f>
        <v/>
      </c>
      <c r="N550" s="38">
        <f>IF(OR(A550="",M550=""),"",IF(AND(K550&lt;&gt;"Sold",K550&lt;&gt;"Discarded",M550&gt;=JoursDormant),"Yes",""))</f>
        <v/>
      </c>
      <c r="O550" s="38">
        <f>IF(B550="","",IFERROR(INDEX('Purchases'!$I$2:$I$1000,MATCH(B550,'Purchases'!$A$2:$A$1000,0)),""))</f>
        <v/>
      </c>
    </row>
    <row r="551">
      <c r="G551" s="36">
        <f>IF(B551="","",IFERROR(INDEX('Purchases'!$G$2:$G$1000,MATCH(B551,'Purchases'!$A$2:$A$1000,0)),""))</f>
        <v/>
      </c>
      <c r="H551" s="37">
        <f>IF(B551="","",IFERROR(INDEX('Purchases'!$B$2:$B$1000,MATCH(B551,'Purchases'!$A$2:$A$1000,0)),""))</f>
        <v/>
      </c>
      <c r="I551" s="35" t="n"/>
      <c r="K551" s="38">
        <f>IF(A551="","",IF(J551&lt;&gt;"","Discarded",IF(COUNTIF('Sales'!$B$2:$B$1000,A551)-COUNTIFS('Sales'!$B$2:$B$1000,A551,'Sales'!$F$2:$F$1000,"Cancelled")-COUNTIFS('Sales'!$B$2:$B$1000,A551,'Sales'!$F$2:$F$1000,"Returned")&gt;0,"Sold",IF(N(I551)&gt;0,"Online","In stock"))))</f>
        <v/>
      </c>
      <c r="L551" s="37">
        <f>IF(K551&lt;&gt;"Sold","",IFERROR(MAXIFS('Sales'!$A$2:$A$1000,'Sales'!$B$2:$B$1000,A551,'Sales'!$F$2:$F$1000,"&lt;&gt;Cancelled",'Sales'!$F$2:$F$1000,"&lt;&gt;Returned"),""))</f>
        <v/>
      </c>
      <c r="M551" s="39">
        <f>IF(OR(A551="",H551=""),"",IF(K551="Sold",IF(L551="","",L551-H551),TODAY()-H551))</f>
        <v/>
      </c>
      <c r="N551" s="38">
        <f>IF(OR(A551="",M551=""),"",IF(AND(K551&lt;&gt;"Sold",K551&lt;&gt;"Discarded",M551&gt;=JoursDormant),"Yes",""))</f>
        <v/>
      </c>
      <c r="O551" s="38">
        <f>IF(B551="","",IFERROR(INDEX('Purchases'!$I$2:$I$1000,MATCH(B551,'Purchases'!$A$2:$A$1000,0)),""))</f>
        <v/>
      </c>
    </row>
    <row r="552">
      <c r="G552" s="36">
        <f>IF(B552="","",IFERROR(INDEX('Purchases'!$G$2:$G$1000,MATCH(B552,'Purchases'!$A$2:$A$1000,0)),""))</f>
        <v/>
      </c>
      <c r="H552" s="37">
        <f>IF(B552="","",IFERROR(INDEX('Purchases'!$B$2:$B$1000,MATCH(B552,'Purchases'!$A$2:$A$1000,0)),""))</f>
        <v/>
      </c>
      <c r="I552" s="35" t="n"/>
      <c r="K552" s="38">
        <f>IF(A552="","",IF(J552&lt;&gt;"","Discarded",IF(COUNTIF('Sales'!$B$2:$B$1000,A552)-COUNTIFS('Sales'!$B$2:$B$1000,A552,'Sales'!$F$2:$F$1000,"Cancelled")-COUNTIFS('Sales'!$B$2:$B$1000,A552,'Sales'!$F$2:$F$1000,"Returned")&gt;0,"Sold",IF(N(I552)&gt;0,"Online","In stock"))))</f>
        <v/>
      </c>
      <c r="L552" s="37">
        <f>IF(K552&lt;&gt;"Sold","",IFERROR(MAXIFS('Sales'!$A$2:$A$1000,'Sales'!$B$2:$B$1000,A552,'Sales'!$F$2:$F$1000,"&lt;&gt;Cancelled",'Sales'!$F$2:$F$1000,"&lt;&gt;Returned"),""))</f>
        <v/>
      </c>
      <c r="M552" s="39">
        <f>IF(OR(A552="",H552=""),"",IF(K552="Sold",IF(L552="","",L552-H552),TODAY()-H552))</f>
        <v/>
      </c>
      <c r="N552" s="38">
        <f>IF(OR(A552="",M552=""),"",IF(AND(K552&lt;&gt;"Sold",K552&lt;&gt;"Discarded",M552&gt;=JoursDormant),"Yes",""))</f>
        <v/>
      </c>
      <c r="O552" s="38">
        <f>IF(B552="","",IFERROR(INDEX('Purchases'!$I$2:$I$1000,MATCH(B552,'Purchases'!$A$2:$A$1000,0)),""))</f>
        <v/>
      </c>
    </row>
    <row r="553">
      <c r="G553" s="36">
        <f>IF(B553="","",IFERROR(INDEX('Purchases'!$G$2:$G$1000,MATCH(B553,'Purchases'!$A$2:$A$1000,0)),""))</f>
        <v/>
      </c>
      <c r="H553" s="37">
        <f>IF(B553="","",IFERROR(INDEX('Purchases'!$B$2:$B$1000,MATCH(B553,'Purchases'!$A$2:$A$1000,0)),""))</f>
        <v/>
      </c>
      <c r="I553" s="35" t="n"/>
      <c r="K553" s="38">
        <f>IF(A553="","",IF(J553&lt;&gt;"","Discarded",IF(COUNTIF('Sales'!$B$2:$B$1000,A553)-COUNTIFS('Sales'!$B$2:$B$1000,A553,'Sales'!$F$2:$F$1000,"Cancelled")-COUNTIFS('Sales'!$B$2:$B$1000,A553,'Sales'!$F$2:$F$1000,"Returned")&gt;0,"Sold",IF(N(I553)&gt;0,"Online","In stock"))))</f>
        <v/>
      </c>
      <c r="L553" s="37">
        <f>IF(K553&lt;&gt;"Sold","",IFERROR(MAXIFS('Sales'!$A$2:$A$1000,'Sales'!$B$2:$B$1000,A553,'Sales'!$F$2:$F$1000,"&lt;&gt;Cancelled",'Sales'!$F$2:$F$1000,"&lt;&gt;Returned"),""))</f>
        <v/>
      </c>
      <c r="M553" s="39">
        <f>IF(OR(A553="",H553=""),"",IF(K553="Sold",IF(L553="","",L553-H553),TODAY()-H553))</f>
        <v/>
      </c>
      <c r="N553" s="38">
        <f>IF(OR(A553="",M553=""),"",IF(AND(K553&lt;&gt;"Sold",K553&lt;&gt;"Discarded",M553&gt;=JoursDormant),"Yes",""))</f>
        <v/>
      </c>
      <c r="O553" s="38">
        <f>IF(B553="","",IFERROR(INDEX('Purchases'!$I$2:$I$1000,MATCH(B553,'Purchases'!$A$2:$A$1000,0)),""))</f>
        <v/>
      </c>
    </row>
    <row r="554">
      <c r="G554" s="36">
        <f>IF(B554="","",IFERROR(INDEX('Purchases'!$G$2:$G$1000,MATCH(B554,'Purchases'!$A$2:$A$1000,0)),""))</f>
        <v/>
      </c>
      <c r="H554" s="37">
        <f>IF(B554="","",IFERROR(INDEX('Purchases'!$B$2:$B$1000,MATCH(B554,'Purchases'!$A$2:$A$1000,0)),""))</f>
        <v/>
      </c>
      <c r="I554" s="35" t="n"/>
      <c r="K554" s="38">
        <f>IF(A554="","",IF(J554&lt;&gt;"","Discarded",IF(COUNTIF('Sales'!$B$2:$B$1000,A554)-COUNTIFS('Sales'!$B$2:$B$1000,A554,'Sales'!$F$2:$F$1000,"Cancelled")-COUNTIFS('Sales'!$B$2:$B$1000,A554,'Sales'!$F$2:$F$1000,"Returned")&gt;0,"Sold",IF(N(I554)&gt;0,"Online","In stock"))))</f>
        <v/>
      </c>
      <c r="L554" s="37">
        <f>IF(K554&lt;&gt;"Sold","",IFERROR(MAXIFS('Sales'!$A$2:$A$1000,'Sales'!$B$2:$B$1000,A554,'Sales'!$F$2:$F$1000,"&lt;&gt;Cancelled",'Sales'!$F$2:$F$1000,"&lt;&gt;Returned"),""))</f>
        <v/>
      </c>
      <c r="M554" s="39">
        <f>IF(OR(A554="",H554=""),"",IF(K554="Sold",IF(L554="","",L554-H554),TODAY()-H554))</f>
        <v/>
      </c>
      <c r="N554" s="38">
        <f>IF(OR(A554="",M554=""),"",IF(AND(K554&lt;&gt;"Sold",K554&lt;&gt;"Discarded",M554&gt;=JoursDormant),"Yes",""))</f>
        <v/>
      </c>
      <c r="O554" s="38">
        <f>IF(B554="","",IFERROR(INDEX('Purchases'!$I$2:$I$1000,MATCH(B554,'Purchases'!$A$2:$A$1000,0)),""))</f>
        <v/>
      </c>
    </row>
    <row r="555">
      <c r="G555" s="36">
        <f>IF(B555="","",IFERROR(INDEX('Purchases'!$G$2:$G$1000,MATCH(B555,'Purchases'!$A$2:$A$1000,0)),""))</f>
        <v/>
      </c>
      <c r="H555" s="37">
        <f>IF(B555="","",IFERROR(INDEX('Purchases'!$B$2:$B$1000,MATCH(B555,'Purchases'!$A$2:$A$1000,0)),""))</f>
        <v/>
      </c>
      <c r="I555" s="35" t="n"/>
      <c r="K555" s="38">
        <f>IF(A555="","",IF(J555&lt;&gt;"","Discarded",IF(COUNTIF('Sales'!$B$2:$B$1000,A555)-COUNTIFS('Sales'!$B$2:$B$1000,A555,'Sales'!$F$2:$F$1000,"Cancelled")-COUNTIFS('Sales'!$B$2:$B$1000,A555,'Sales'!$F$2:$F$1000,"Returned")&gt;0,"Sold",IF(N(I555)&gt;0,"Online","In stock"))))</f>
        <v/>
      </c>
      <c r="L555" s="37">
        <f>IF(K555&lt;&gt;"Sold","",IFERROR(MAXIFS('Sales'!$A$2:$A$1000,'Sales'!$B$2:$B$1000,A555,'Sales'!$F$2:$F$1000,"&lt;&gt;Cancelled",'Sales'!$F$2:$F$1000,"&lt;&gt;Returned"),""))</f>
        <v/>
      </c>
      <c r="M555" s="39">
        <f>IF(OR(A555="",H555=""),"",IF(K555="Sold",IF(L555="","",L555-H555),TODAY()-H555))</f>
        <v/>
      </c>
      <c r="N555" s="38">
        <f>IF(OR(A555="",M555=""),"",IF(AND(K555&lt;&gt;"Sold",K555&lt;&gt;"Discarded",M555&gt;=JoursDormant),"Yes",""))</f>
        <v/>
      </c>
      <c r="O555" s="38">
        <f>IF(B555="","",IFERROR(INDEX('Purchases'!$I$2:$I$1000,MATCH(B555,'Purchases'!$A$2:$A$1000,0)),""))</f>
        <v/>
      </c>
    </row>
    <row r="556">
      <c r="G556" s="36">
        <f>IF(B556="","",IFERROR(INDEX('Purchases'!$G$2:$G$1000,MATCH(B556,'Purchases'!$A$2:$A$1000,0)),""))</f>
        <v/>
      </c>
      <c r="H556" s="37">
        <f>IF(B556="","",IFERROR(INDEX('Purchases'!$B$2:$B$1000,MATCH(B556,'Purchases'!$A$2:$A$1000,0)),""))</f>
        <v/>
      </c>
      <c r="I556" s="35" t="n"/>
      <c r="K556" s="38">
        <f>IF(A556="","",IF(J556&lt;&gt;"","Discarded",IF(COUNTIF('Sales'!$B$2:$B$1000,A556)-COUNTIFS('Sales'!$B$2:$B$1000,A556,'Sales'!$F$2:$F$1000,"Cancelled")-COUNTIFS('Sales'!$B$2:$B$1000,A556,'Sales'!$F$2:$F$1000,"Returned")&gt;0,"Sold",IF(N(I556)&gt;0,"Online","In stock"))))</f>
        <v/>
      </c>
      <c r="L556" s="37">
        <f>IF(K556&lt;&gt;"Sold","",IFERROR(MAXIFS('Sales'!$A$2:$A$1000,'Sales'!$B$2:$B$1000,A556,'Sales'!$F$2:$F$1000,"&lt;&gt;Cancelled",'Sales'!$F$2:$F$1000,"&lt;&gt;Returned"),""))</f>
        <v/>
      </c>
      <c r="M556" s="39">
        <f>IF(OR(A556="",H556=""),"",IF(K556="Sold",IF(L556="","",L556-H556),TODAY()-H556))</f>
        <v/>
      </c>
      <c r="N556" s="38">
        <f>IF(OR(A556="",M556=""),"",IF(AND(K556&lt;&gt;"Sold",K556&lt;&gt;"Discarded",M556&gt;=JoursDormant),"Yes",""))</f>
        <v/>
      </c>
      <c r="O556" s="38">
        <f>IF(B556="","",IFERROR(INDEX('Purchases'!$I$2:$I$1000,MATCH(B556,'Purchases'!$A$2:$A$1000,0)),""))</f>
        <v/>
      </c>
    </row>
    <row r="557">
      <c r="G557" s="36">
        <f>IF(B557="","",IFERROR(INDEX('Purchases'!$G$2:$G$1000,MATCH(B557,'Purchases'!$A$2:$A$1000,0)),""))</f>
        <v/>
      </c>
      <c r="H557" s="37">
        <f>IF(B557="","",IFERROR(INDEX('Purchases'!$B$2:$B$1000,MATCH(B557,'Purchases'!$A$2:$A$1000,0)),""))</f>
        <v/>
      </c>
      <c r="I557" s="35" t="n"/>
      <c r="K557" s="38">
        <f>IF(A557="","",IF(J557&lt;&gt;"","Discarded",IF(COUNTIF('Sales'!$B$2:$B$1000,A557)-COUNTIFS('Sales'!$B$2:$B$1000,A557,'Sales'!$F$2:$F$1000,"Cancelled")-COUNTIFS('Sales'!$B$2:$B$1000,A557,'Sales'!$F$2:$F$1000,"Returned")&gt;0,"Sold",IF(N(I557)&gt;0,"Online","In stock"))))</f>
        <v/>
      </c>
      <c r="L557" s="37">
        <f>IF(K557&lt;&gt;"Sold","",IFERROR(MAXIFS('Sales'!$A$2:$A$1000,'Sales'!$B$2:$B$1000,A557,'Sales'!$F$2:$F$1000,"&lt;&gt;Cancelled",'Sales'!$F$2:$F$1000,"&lt;&gt;Returned"),""))</f>
        <v/>
      </c>
      <c r="M557" s="39">
        <f>IF(OR(A557="",H557=""),"",IF(K557="Sold",IF(L557="","",L557-H557),TODAY()-H557))</f>
        <v/>
      </c>
      <c r="N557" s="38">
        <f>IF(OR(A557="",M557=""),"",IF(AND(K557&lt;&gt;"Sold",K557&lt;&gt;"Discarded",M557&gt;=JoursDormant),"Yes",""))</f>
        <v/>
      </c>
      <c r="O557" s="38">
        <f>IF(B557="","",IFERROR(INDEX('Purchases'!$I$2:$I$1000,MATCH(B557,'Purchases'!$A$2:$A$1000,0)),""))</f>
        <v/>
      </c>
    </row>
    <row r="558">
      <c r="G558" s="36">
        <f>IF(B558="","",IFERROR(INDEX('Purchases'!$G$2:$G$1000,MATCH(B558,'Purchases'!$A$2:$A$1000,0)),""))</f>
        <v/>
      </c>
      <c r="H558" s="37">
        <f>IF(B558="","",IFERROR(INDEX('Purchases'!$B$2:$B$1000,MATCH(B558,'Purchases'!$A$2:$A$1000,0)),""))</f>
        <v/>
      </c>
      <c r="I558" s="35" t="n"/>
      <c r="K558" s="38">
        <f>IF(A558="","",IF(J558&lt;&gt;"","Discarded",IF(COUNTIF('Sales'!$B$2:$B$1000,A558)-COUNTIFS('Sales'!$B$2:$B$1000,A558,'Sales'!$F$2:$F$1000,"Cancelled")-COUNTIFS('Sales'!$B$2:$B$1000,A558,'Sales'!$F$2:$F$1000,"Returned")&gt;0,"Sold",IF(N(I558)&gt;0,"Online","In stock"))))</f>
        <v/>
      </c>
      <c r="L558" s="37">
        <f>IF(K558&lt;&gt;"Sold","",IFERROR(MAXIFS('Sales'!$A$2:$A$1000,'Sales'!$B$2:$B$1000,A558,'Sales'!$F$2:$F$1000,"&lt;&gt;Cancelled",'Sales'!$F$2:$F$1000,"&lt;&gt;Returned"),""))</f>
        <v/>
      </c>
      <c r="M558" s="39">
        <f>IF(OR(A558="",H558=""),"",IF(K558="Sold",IF(L558="","",L558-H558),TODAY()-H558))</f>
        <v/>
      </c>
      <c r="N558" s="38">
        <f>IF(OR(A558="",M558=""),"",IF(AND(K558&lt;&gt;"Sold",K558&lt;&gt;"Discarded",M558&gt;=JoursDormant),"Yes",""))</f>
        <v/>
      </c>
      <c r="O558" s="38">
        <f>IF(B558="","",IFERROR(INDEX('Purchases'!$I$2:$I$1000,MATCH(B558,'Purchases'!$A$2:$A$1000,0)),""))</f>
        <v/>
      </c>
    </row>
    <row r="559">
      <c r="G559" s="36">
        <f>IF(B559="","",IFERROR(INDEX('Purchases'!$G$2:$G$1000,MATCH(B559,'Purchases'!$A$2:$A$1000,0)),""))</f>
        <v/>
      </c>
      <c r="H559" s="37">
        <f>IF(B559="","",IFERROR(INDEX('Purchases'!$B$2:$B$1000,MATCH(B559,'Purchases'!$A$2:$A$1000,0)),""))</f>
        <v/>
      </c>
      <c r="I559" s="35" t="n"/>
      <c r="K559" s="38">
        <f>IF(A559="","",IF(J559&lt;&gt;"","Discarded",IF(COUNTIF('Sales'!$B$2:$B$1000,A559)-COUNTIFS('Sales'!$B$2:$B$1000,A559,'Sales'!$F$2:$F$1000,"Cancelled")-COUNTIFS('Sales'!$B$2:$B$1000,A559,'Sales'!$F$2:$F$1000,"Returned")&gt;0,"Sold",IF(N(I559)&gt;0,"Online","In stock"))))</f>
        <v/>
      </c>
      <c r="L559" s="37">
        <f>IF(K559&lt;&gt;"Sold","",IFERROR(MAXIFS('Sales'!$A$2:$A$1000,'Sales'!$B$2:$B$1000,A559,'Sales'!$F$2:$F$1000,"&lt;&gt;Cancelled",'Sales'!$F$2:$F$1000,"&lt;&gt;Returned"),""))</f>
        <v/>
      </c>
      <c r="M559" s="39">
        <f>IF(OR(A559="",H559=""),"",IF(K559="Sold",IF(L559="","",L559-H559),TODAY()-H559))</f>
        <v/>
      </c>
      <c r="N559" s="38">
        <f>IF(OR(A559="",M559=""),"",IF(AND(K559&lt;&gt;"Sold",K559&lt;&gt;"Discarded",M559&gt;=JoursDormant),"Yes",""))</f>
        <v/>
      </c>
      <c r="O559" s="38">
        <f>IF(B559="","",IFERROR(INDEX('Purchases'!$I$2:$I$1000,MATCH(B559,'Purchases'!$A$2:$A$1000,0)),""))</f>
        <v/>
      </c>
    </row>
    <row r="560">
      <c r="G560" s="36">
        <f>IF(B560="","",IFERROR(INDEX('Purchases'!$G$2:$G$1000,MATCH(B560,'Purchases'!$A$2:$A$1000,0)),""))</f>
        <v/>
      </c>
      <c r="H560" s="37">
        <f>IF(B560="","",IFERROR(INDEX('Purchases'!$B$2:$B$1000,MATCH(B560,'Purchases'!$A$2:$A$1000,0)),""))</f>
        <v/>
      </c>
      <c r="I560" s="35" t="n"/>
      <c r="K560" s="38">
        <f>IF(A560="","",IF(J560&lt;&gt;"","Discarded",IF(COUNTIF('Sales'!$B$2:$B$1000,A560)-COUNTIFS('Sales'!$B$2:$B$1000,A560,'Sales'!$F$2:$F$1000,"Cancelled")-COUNTIFS('Sales'!$B$2:$B$1000,A560,'Sales'!$F$2:$F$1000,"Returned")&gt;0,"Sold",IF(N(I560)&gt;0,"Online","In stock"))))</f>
        <v/>
      </c>
      <c r="L560" s="37">
        <f>IF(K560&lt;&gt;"Sold","",IFERROR(MAXIFS('Sales'!$A$2:$A$1000,'Sales'!$B$2:$B$1000,A560,'Sales'!$F$2:$F$1000,"&lt;&gt;Cancelled",'Sales'!$F$2:$F$1000,"&lt;&gt;Returned"),""))</f>
        <v/>
      </c>
      <c r="M560" s="39">
        <f>IF(OR(A560="",H560=""),"",IF(K560="Sold",IF(L560="","",L560-H560),TODAY()-H560))</f>
        <v/>
      </c>
      <c r="N560" s="38">
        <f>IF(OR(A560="",M560=""),"",IF(AND(K560&lt;&gt;"Sold",K560&lt;&gt;"Discarded",M560&gt;=JoursDormant),"Yes",""))</f>
        <v/>
      </c>
      <c r="O560" s="38">
        <f>IF(B560="","",IFERROR(INDEX('Purchases'!$I$2:$I$1000,MATCH(B560,'Purchases'!$A$2:$A$1000,0)),""))</f>
        <v/>
      </c>
    </row>
    <row r="561">
      <c r="G561" s="36">
        <f>IF(B561="","",IFERROR(INDEX('Purchases'!$G$2:$G$1000,MATCH(B561,'Purchases'!$A$2:$A$1000,0)),""))</f>
        <v/>
      </c>
      <c r="H561" s="37">
        <f>IF(B561="","",IFERROR(INDEX('Purchases'!$B$2:$B$1000,MATCH(B561,'Purchases'!$A$2:$A$1000,0)),""))</f>
        <v/>
      </c>
      <c r="I561" s="35" t="n"/>
      <c r="K561" s="38">
        <f>IF(A561="","",IF(J561&lt;&gt;"","Discarded",IF(COUNTIF('Sales'!$B$2:$B$1000,A561)-COUNTIFS('Sales'!$B$2:$B$1000,A561,'Sales'!$F$2:$F$1000,"Cancelled")-COUNTIFS('Sales'!$B$2:$B$1000,A561,'Sales'!$F$2:$F$1000,"Returned")&gt;0,"Sold",IF(N(I561)&gt;0,"Online","In stock"))))</f>
        <v/>
      </c>
      <c r="L561" s="37">
        <f>IF(K561&lt;&gt;"Sold","",IFERROR(MAXIFS('Sales'!$A$2:$A$1000,'Sales'!$B$2:$B$1000,A561,'Sales'!$F$2:$F$1000,"&lt;&gt;Cancelled",'Sales'!$F$2:$F$1000,"&lt;&gt;Returned"),""))</f>
        <v/>
      </c>
      <c r="M561" s="39">
        <f>IF(OR(A561="",H561=""),"",IF(K561="Sold",IF(L561="","",L561-H561),TODAY()-H561))</f>
        <v/>
      </c>
      <c r="N561" s="38">
        <f>IF(OR(A561="",M561=""),"",IF(AND(K561&lt;&gt;"Sold",K561&lt;&gt;"Discarded",M561&gt;=JoursDormant),"Yes",""))</f>
        <v/>
      </c>
      <c r="O561" s="38">
        <f>IF(B561="","",IFERROR(INDEX('Purchases'!$I$2:$I$1000,MATCH(B561,'Purchases'!$A$2:$A$1000,0)),""))</f>
        <v/>
      </c>
    </row>
    <row r="562">
      <c r="G562" s="36">
        <f>IF(B562="","",IFERROR(INDEX('Purchases'!$G$2:$G$1000,MATCH(B562,'Purchases'!$A$2:$A$1000,0)),""))</f>
        <v/>
      </c>
      <c r="H562" s="37">
        <f>IF(B562="","",IFERROR(INDEX('Purchases'!$B$2:$B$1000,MATCH(B562,'Purchases'!$A$2:$A$1000,0)),""))</f>
        <v/>
      </c>
      <c r="I562" s="35" t="n"/>
      <c r="K562" s="38">
        <f>IF(A562="","",IF(J562&lt;&gt;"","Discarded",IF(COUNTIF('Sales'!$B$2:$B$1000,A562)-COUNTIFS('Sales'!$B$2:$B$1000,A562,'Sales'!$F$2:$F$1000,"Cancelled")-COUNTIFS('Sales'!$B$2:$B$1000,A562,'Sales'!$F$2:$F$1000,"Returned")&gt;0,"Sold",IF(N(I562)&gt;0,"Online","In stock"))))</f>
        <v/>
      </c>
      <c r="L562" s="37">
        <f>IF(K562&lt;&gt;"Sold","",IFERROR(MAXIFS('Sales'!$A$2:$A$1000,'Sales'!$B$2:$B$1000,A562,'Sales'!$F$2:$F$1000,"&lt;&gt;Cancelled",'Sales'!$F$2:$F$1000,"&lt;&gt;Returned"),""))</f>
        <v/>
      </c>
      <c r="M562" s="39">
        <f>IF(OR(A562="",H562=""),"",IF(K562="Sold",IF(L562="","",L562-H562),TODAY()-H562))</f>
        <v/>
      </c>
      <c r="N562" s="38">
        <f>IF(OR(A562="",M562=""),"",IF(AND(K562&lt;&gt;"Sold",K562&lt;&gt;"Discarded",M562&gt;=JoursDormant),"Yes",""))</f>
        <v/>
      </c>
      <c r="O562" s="38">
        <f>IF(B562="","",IFERROR(INDEX('Purchases'!$I$2:$I$1000,MATCH(B562,'Purchases'!$A$2:$A$1000,0)),""))</f>
        <v/>
      </c>
    </row>
    <row r="563">
      <c r="G563" s="36">
        <f>IF(B563="","",IFERROR(INDEX('Purchases'!$G$2:$G$1000,MATCH(B563,'Purchases'!$A$2:$A$1000,0)),""))</f>
        <v/>
      </c>
      <c r="H563" s="37">
        <f>IF(B563="","",IFERROR(INDEX('Purchases'!$B$2:$B$1000,MATCH(B563,'Purchases'!$A$2:$A$1000,0)),""))</f>
        <v/>
      </c>
      <c r="I563" s="35" t="n"/>
      <c r="K563" s="38">
        <f>IF(A563="","",IF(J563&lt;&gt;"","Discarded",IF(COUNTIF('Sales'!$B$2:$B$1000,A563)-COUNTIFS('Sales'!$B$2:$B$1000,A563,'Sales'!$F$2:$F$1000,"Cancelled")-COUNTIFS('Sales'!$B$2:$B$1000,A563,'Sales'!$F$2:$F$1000,"Returned")&gt;0,"Sold",IF(N(I563)&gt;0,"Online","In stock"))))</f>
        <v/>
      </c>
      <c r="L563" s="37">
        <f>IF(K563&lt;&gt;"Sold","",IFERROR(MAXIFS('Sales'!$A$2:$A$1000,'Sales'!$B$2:$B$1000,A563,'Sales'!$F$2:$F$1000,"&lt;&gt;Cancelled",'Sales'!$F$2:$F$1000,"&lt;&gt;Returned"),""))</f>
        <v/>
      </c>
      <c r="M563" s="39">
        <f>IF(OR(A563="",H563=""),"",IF(K563="Sold",IF(L563="","",L563-H563),TODAY()-H563))</f>
        <v/>
      </c>
      <c r="N563" s="38">
        <f>IF(OR(A563="",M563=""),"",IF(AND(K563&lt;&gt;"Sold",K563&lt;&gt;"Discarded",M563&gt;=JoursDormant),"Yes",""))</f>
        <v/>
      </c>
      <c r="O563" s="38">
        <f>IF(B563="","",IFERROR(INDEX('Purchases'!$I$2:$I$1000,MATCH(B563,'Purchases'!$A$2:$A$1000,0)),""))</f>
        <v/>
      </c>
    </row>
    <row r="564">
      <c r="G564" s="36">
        <f>IF(B564="","",IFERROR(INDEX('Purchases'!$G$2:$G$1000,MATCH(B564,'Purchases'!$A$2:$A$1000,0)),""))</f>
        <v/>
      </c>
      <c r="H564" s="37">
        <f>IF(B564="","",IFERROR(INDEX('Purchases'!$B$2:$B$1000,MATCH(B564,'Purchases'!$A$2:$A$1000,0)),""))</f>
        <v/>
      </c>
      <c r="I564" s="35" t="n"/>
      <c r="K564" s="38">
        <f>IF(A564="","",IF(J564&lt;&gt;"","Discarded",IF(COUNTIF('Sales'!$B$2:$B$1000,A564)-COUNTIFS('Sales'!$B$2:$B$1000,A564,'Sales'!$F$2:$F$1000,"Cancelled")-COUNTIFS('Sales'!$B$2:$B$1000,A564,'Sales'!$F$2:$F$1000,"Returned")&gt;0,"Sold",IF(N(I564)&gt;0,"Online","In stock"))))</f>
        <v/>
      </c>
      <c r="L564" s="37">
        <f>IF(K564&lt;&gt;"Sold","",IFERROR(MAXIFS('Sales'!$A$2:$A$1000,'Sales'!$B$2:$B$1000,A564,'Sales'!$F$2:$F$1000,"&lt;&gt;Cancelled",'Sales'!$F$2:$F$1000,"&lt;&gt;Returned"),""))</f>
        <v/>
      </c>
      <c r="M564" s="39">
        <f>IF(OR(A564="",H564=""),"",IF(K564="Sold",IF(L564="","",L564-H564),TODAY()-H564))</f>
        <v/>
      </c>
      <c r="N564" s="38">
        <f>IF(OR(A564="",M564=""),"",IF(AND(K564&lt;&gt;"Sold",K564&lt;&gt;"Discarded",M564&gt;=JoursDormant),"Yes",""))</f>
        <v/>
      </c>
      <c r="O564" s="38">
        <f>IF(B564="","",IFERROR(INDEX('Purchases'!$I$2:$I$1000,MATCH(B564,'Purchases'!$A$2:$A$1000,0)),""))</f>
        <v/>
      </c>
    </row>
    <row r="565">
      <c r="G565" s="36">
        <f>IF(B565="","",IFERROR(INDEX('Purchases'!$G$2:$G$1000,MATCH(B565,'Purchases'!$A$2:$A$1000,0)),""))</f>
        <v/>
      </c>
      <c r="H565" s="37">
        <f>IF(B565="","",IFERROR(INDEX('Purchases'!$B$2:$B$1000,MATCH(B565,'Purchases'!$A$2:$A$1000,0)),""))</f>
        <v/>
      </c>
      <c r="I565" s="35" t="n"/>
      <c r="K565" s="38">
        <f>IF(A565="","",IF(J565&lt;&gt;"","Discarded",IF(COUNTIF('Sales'!$B$2:$B$1000,A565)-COUNTIFS('Sales'!$B$2:$B$1000,A565,'Sales'!$F$2:$F$1000,"Cancelled")-COUNTIFS('Sales'!$B$2:$B$1000,A565,'Sales'!$F$2:$F$1000,"Returned")&gt;0,"Sold",IF(N(I565)&gt;0,"Online","In stock"))))</f>
        <v/>
      </c>
      <c r="L565" s="37">
        <f>IF(K565&lt;&gt;"Sold","",IFERROR(MAXIFS('Sales'!$A$2:$A$1000,'Sales'!$B$2:$B$1000,A565,'Sales'!$F$2:$F$1000,"&lt;&gt;Cancelled",'Sales'!$F$2:$F$1000,"&lt;&gt;Returned"),""))</f>
        <v/>
      </c>
      <c r="M565" s="39">
        <f>IF(OR(A565="",H565=""),"",IF(K565="Sold",IF(L565="","",L565-H565),TODAY()-H565))</f>
        <v/>
      </c>
      <c r="N565" s="38">
        <f>IF(OR(A565="",M565=""),"",IF(AND(K565&lt;&gt;"Sold",K565&lt;&gt;"Discarded",M565&gt;=JoursDormant),"Yes",""))</f>
        <v/>
      </c>
      <c r="O565" s="38">
        <f>IF(B565="","",IFERROR(INDEX('Purchases'!$I$2:$I$1000,MATCH(B565,'Purchases'!$A$2:$A$1000,0)),""))</f>
        <v/>
      </c>
    </row>
    <row r="566">
      <c r="G566" s="36">
        <f>IF(B566="","",IFERROR(INDEX('Purchases'!$G$2:$G$1000,MATCH(B566,'Purchases'!$A$2:$A$1000,0)),""))</f>
        <v/>
      </c>
      <c r="H566" s="37">
        <f>IF(B566="","",IFERROR(INDEX('Purchases'!$B$2:$B$1000,MATCH(B566,'Purchases'!$A$2:$A$1000,0)),""))</f>
        <v/>
      </c>
      <c r="I566" s="35" t="n"/>
      <c r="K566" s="38">
        <f>IF(A566="","",IF(J566&lt;&gt;"","Discarded",IF(COUNTIF('Sales'!$B$2:$B$1000,A566)-COUNTIFS('Sales'!$B$2:$B$1000,A566,'Sales'!$F$2:$F$1000,"Cancelled")-COUNTIFS('Sales'!$B$2:$B$1000,A566,'Sales'!$F$2:$F$1000,"Returned")&gt;0,"Sold",IF(N(I566)&gt;0,"Online","In stock"))))</f>
        <v/>
      </c>
      <c r="L566" s="37">
        <f>IF(K566&lt;&gt;"Sold","",IFERROR(MAXIFS('Sales'!$A$2:$A$1000,'Sales'!$B$2:$B$1000,A566,'Sales'!$F$2:$F$1000,"&lt;&gt;Cancelled",'Sales'!$F$2:$F$1000,"&lt;&gt;Returned"),""))</f>
        <v/>
      </c>
      <c r="M566" s="39">
        <f>IF(OR(A566="",H566=""),"",IF(K566="Sold",IF(L566="","",L566-H566),TODAY()-H566))</f>
        <v/>
      </c>
      <c r="N566" s="38">
        <f>IF(OR(A566="",M566=""),"",IF(AND(K566&lt;&gt;"Sold",K566&lt;&gt;"Discarded",M566&gt;=JoursDormant),"Yes",""))</f>
        <v/>
      </c>
      <c r="O566" s="38">
        <f>IF(B566="","",IFERROR(INDEX('Purchases'!$I$2:$I$1000,MATCH(B566,'Purchases'!$A$2:$A$1000,0)),""))</f>
        <v/>
      </c>
    </row>
    <row r="567">
      <c r="G567" s="36">
        <f>IF(B567="","",IFERROR(INDEX('Purchases'!$G$2:$G$1000,MATCH(B567,'Purchases'!$A$2:$A$1000,0)),""))</f>
        <v/>
      </c>
      <c r="H567" s="37">
        <f>IF(B567="","",IFERROR(INDEX('Purchases'!$B$2:$B$1000,MATCH(B567,'Purchases'!$A$2:$A$1000,0)),""))</f>
        <v/>
      </c>
      <c r="I567" s="35" t="n"/>
      <c r="K567" s="38">
        <f>IF(A567="","",IF(J567&lt;&gt;"","Discarded",IF(COUNTIF('Sales'!$B$2:$B$1000,A567)-COUNTIFS('Sales'!$B$2:$B$1000,A567,'Sales'!$F$2:$F$1000,"Cancelled")-COUNTIFS('Sales'!$B$2:$B$1000,A567,'Sales'!$F$2:$F$1000,"Returned")&gt;0,"Sold",IF(N(I567)&gt;0,"Online","In stock"))))</f>
        <v/>
      </c>
      <c r="L567" s="37">
        <f>IF(K567&lt;&gt;"Sold","",IFERROR(MAXIFS('Sales'!$A$2:$A$1000,'Sales'!$B$2:$B$1000,A567,'Sales'!$F$2:$F$1000,"&lt;&gt;Cancelled",'Sales'!$F$2:$F$1000,"&lt;&gt;Returned"),""))</f>
        <v/>
      </c>
      <c r="M567" s="39">
        <f>IF(OR(A567="",H567=""),"",IF(K567="Sold",IF(L567="","",L567-H567),TODAY()-H567))</f>
        <v/>
      </c>
      <c r="N567" s="38">
        <f>IF(OR(A567="",M567=""),"",IF(AND(K567&lt;&gt;"Sold",K567&lt;&gt;"Discarded",M567&gt;=JoursDormant),"Yes",""))</f>
        <v/>
      </c>
      <c r="O567" s="38">
        <f>IF(B567="","",IFERROR(INDEX('Purchases'!$I$2:$I$1000,MATCH(B567,'Purchases'!$A$2:$A$1000,0)),""))</f>
        <v/>
      </c>
    </row>
    <row r="568">
      <c r="G568" s="36">
        <f>IF(B568="","",IFERROR(INDEX('Purchases'!$G$2:$G$1000,MATCH(B568,'Purchases'!$A$2:$A$1000,0)),""))</f>
        <v/>
      </c>
      <c r="H568" s="37">
        <f>IF(B568="","",IFERROR(INDEX('Purchases'!$B$2:$B$1000,MATCH(B568,'Purchases'!$A$2:$A$1000,0)),""))</f>
        <v/>
      </c>
      <c r="I568" s="35" t="n"/>
      <c r="K568" s="38">
        <f>IF(A568="","",IF(J568&lt;&gt;"","Discarded",IF(COUNTIF('Sales'!$B$2:$B$1000,A568)-COUNTIFS('Sales'!$B$2:$B$1000,A568,'Sales'!$F$2:$F$1000,"Cancelled")-COUNTIFS('Sales'!$B$2:$B$1000,A568,'Sales'!$F$2:$F$1000,"Returned")&gt;0,"Sold",IF(N(I568)&gt;0,"Online","In stock"))))</f>
        <v/>
      </c>
      <c r="L568" s="37">
        <f>IF(K568&lt;&gt;"Sold","",IFERROR(MAXIFS('Sales'!$A$2:$A$1000,'Sales'!$B$2:$B$1000,A568,'Sales'!$F$2:$F$1000,"&lt;&gt;Cancelled",'Sales'!$F$2:$F$1000,"&lt;&gt;Returned"),""))</f>
        <v/>
      </c>
      <c r="M568" s="39">
        <f>IF(OR(A568="",H568=""),"",IF(K568="Sold",IF(L568="","",L568-H568),TODAY()-H568))</f>
        <v/>
      </c>
      <c r="N568" s="38">
        <f>IF(OR(A568="",M568=""),"",IF(AND(K568&lt;&gt;"Sold",K568&lt;&gt;"Discarded",M568&gt;=JoursDormant),"Yes",""))</f>
        <v/>
      </c>
      <c r="O568" s="38">
        <f>IF(B568="","",IFERROR(INDEX('Purchases'!$I$2:$I$1000,MATCH(B568,'Purchases'!$A$2:$A$1000,0)),""))</f>
        <v/>
      </c>
    </row>
    <row r="569">
      <c r="G569" s="36">
        <f>IF(B569="","",IFERROR(INDEX('Purchases'!$G$2:$G$1000,MATCH(B569,'Purchases'!$A$2:$A$1000,0)),""))</f>
        <v/>
      </c>
      <c r="H569" s="37">
        <f>IF(B569="","",IFERROR(INDEX('Purchases'!$B$2:$B$1000,MATCH(B569,'Purchases'!$A$2:$A$1000,0)),""))</f>
        <v/>
      </c>
      <c r="I569" s="35" t="n"/>
      <c r="K569" s="38">
        <f>IF(A569="","",IF(J569&lt;&gt;"","Discarded",IF(COUNTIF('Sales'!$B$2:$B$1000,A569)-COUNTIFS('Sales'!$B$2:$B$1000,A569,'Sales'!$F$2:$F$1000,"Cancelled")-COUNTIFS('Sales'!$B$2:$B$1000,A569,'Sales'!$F$2:$F$1000,"Returned")&gt;0,"Sold",IF(N(I569)&gt;0,"Online","In stock"))))</f>
        <v/>
      </c>
      <c r="L569" s="37">
        <f>IF(K569&lt;&gt;"Sold","",IFERROR(MAXIFS('Sales'!$A$2:$A$1000,'Sales'!$B$2:$B$1000,A569,'Sales'!$F$2:$F$1000,"&lt;&gt;Cancelled",'Sales'!$F$2:$F$1000,"&lt;&gt;Returned"),""))</f>
        <v/>
      </c>
      <c r="M569" s="39">
        <f>IF(OR(A569="",H569=""),"",IF(K569="Sold",IF(L569="","",L569-H569),TODAY()-H569))</f>
        <v/>
      </c>
      <c r="N569" s="38">
        <f>IF(OR(A569="",M569=""),"",IF(AND(K569&lt;&gt;"Sold",K569&lt;&gt;"Discarded",M569&gt;=JoursDormant),"Yes",""))</f>
        <v/>
      </c>
      <c r="O569" s="38">
        <f>IF(B569="","",IFERROR(INDEX('Purchases'!$I$2:$I$1000,MATCH(B569,'Purchases'!$A$2:$A$1000,0)),""))</f>
        <v/>
      </c>
    </row>
    <row r="570">
      <c r="G570" s="36">
        <f>IF(B570="","",IFERROR(INDEX('Purchases'!$G$2:$G$1000,MATCH(B570,'Purchases'!$A$2:$A$1000,0)),""))</f>
        <v/>
      </c>
      <c r="H570" s="37">
        <f>IF(B570="","",IFERROR(INDEX('Purchases'!$B$2:$B$1000,MATCH(B570,'Purchases'!$A$2:$A$1000,0)),""))</f>
        <v/>
      </c>
      <c r="I570" s="35" t="n"/>
      <c r="K570" s="38">
        <f>IF(A570="","",IF(J570&lt;&gt;"","Discarded",IF(COUNTIF('Sales'!$B$2:$B$1000,A570)-COUNTIFS('Sales'!$B$2:$B$1000,A570,'Sales'!$F$2:$F$1000,"Cancelled")-COUNTIFS('Sales'!$B$2:$B$1000,A570,'Sales'!$F$2:$F$1000,"Returned")&gt;0,"Sold",IF(N(I570)&gt;0,"Online","In stock"))))</f>
        <v/>
      </c>
      <c r="L570" s="37">
        <f>IF(K570&lt;&gt;"Sold","",IFERROR(MAXIFS('Sales'!$A$2:$A$1000,'Sales'!$B$2:$B$1000,A570,'Sales'!$F$2:$F$1000,"&lt;&gt;Cancelled",'Sales'!$F$2:$F$1000,"&lt;&gt;Returned"),""))</f>
        <v/>
      </c>
      <c r="M570" s="39">
        <f>IF(OR(A570="",H570=""),"",IF(K570="Sold",IF(L570="","",L570-H570),TODAY()-H570))</f>
        <v/>
      </c>
      <c r="N570" s="38">
        <f>IF(OR(A570="",M570=""),"",IF(AND(K570&lt;&gt;"Sold",K570&lt;&gt;"Discarded",M570&gt;=JoursDormant),"Yes",""))</f>
        <v/>
      </c>
      <c r="O570" s="38">
        <f>IF(B570="","",IFERROR(INDEX('Purchases'!$I$2:$I$1000,MATCH(B570,'Purchases'!$A$2:$A$1000,0)),""))</f>
        <v/>
      </c>
    </row>
    <row r="571">
      <c r="G571" s="36">
        <f>IF(B571="","",IFERROR(INDEX('Purchases'!$G$2:$G$1000,MATCH(B571,'Purchases'!$A$2:$A$1000,0)),""))</f>
        <v/>
      </c>
      <c r="H571" s="37">
        <f>IF(B571="","",IFERROR(INDEX('Purchases'!$B$2:$B$1000,MATCH(B571,'Purchases'!$A$2:$A$1000,0)),""))</f>
        <v/>
      </c>
      <c r="I571" s="35" t="n"/>
      <c r="K571" s="38">
        <f>IF(A571="","",IF(J571&lt;&gt;"","Discarded",IF(COUNTIF('Sales'!$B$2:$B$1000,A571)-COUNTIFS('Sales'!$B$2:$B$1000,A571,'Sales'!$F$2:$F$1000,"Cancelled")-COUNTIFS('Sales'!$B$2:$B$1000,A571,'Sales'!$F$2:$F$1000,"Returned")&gt;0,"Sold",IF(N(I571)&gt;0,"Online","In stock"))))</f>
        <v/>
      </c>
      <c r="L571" s="37">
        <f>IF(K571&lt;&gt;"Sold","",IFERROR(MAXIFS('Sales'!$A$2:$A$1000,'Sales'!$B$2:$B$1000,A571,'Sales'!$F$2:$F$1000,"&lt;&gt;Cancelled",'Sales'!$F$2:$F$1000,"&lt;&gt;Returned"),""))</f>
        <v/>
      </c>
      <c r="M571" s="39">
        <f>IF(OR(A571="",H571=""),"",IF(K571="Sold",IF(L571="","",L571-H571),TODAY()-H571))</f>
        <v/>
      </c>
      <c r="N571" s="38">
        <f>IF(OR(A571="",M571=""),"",IF(AND(K571&lt;&gt;"Sold",K571&lt;&gt;"Discarded",M571&gt;=JoursDormant),"Yes",""))</f>
        <v/>
      </c>
      <c r="O571" s="38">
        <f>IF(B571="","",IFERROR(INDEX('Purchases'!$I$2:$I$1000,MATCH(B571,'Purchases'!$A$2:$A$1000,0)),""))</f>
        <v/>
      </c>
    </row>
    <row r="572">
      <c r="G572" s="36">
        <f>IF(B572="","",IFERROR(INDEX('Purchases'!$G$2:$G$1000,MATCH(B572,'Purchases'!$A$2:$A$1000,0)),""))</f>
        <v/>
      </c>
      <c r="H572" s="37">
        <f>IF(B572="","",IFERROR(INDEX('Purchases'!$B$2:$B$1000,MATCH(B572,'Purchases'!$A$2:$A$1000,0)),""))</f>
        <v/>
      </c>
      <c r="I572" s="35" t="n"/>
      <c r="K572" s="38">
        <f>IF(A572="","",IF(J572&lt;&gt;"","Discarded",IF(COUNTIF('Sales'!$B$2:$B$1000,A572)-COUNTIFS('Sales'!$B$2:$B$1000,A572,'Sales'!$F$2:$F$1000,"Cancelled")-COUNTIFS('Sales'!$B$2:$B$1000,A572,'Sales'!$F$2:$F$1000,"Returned")&gt;0,"Sold",IF(N(I572)&gt;0,"Online","In stock"))))</f>
        <v/>
      </c>
      <c r="L572" s="37">
        <f>IF(K572&lt;&gt;"Sold","",IFERROR(MAXIFS('Sales'!$A$2:$A$1000,'Sales'!$B$2:$B$1000,A572,'Sales'!$F$2:$F$1000,"&lt;&gt;Cancelled",'Sales'!$F$2:$F$1000,"&lt;&gt;Returned"),""))</f>
        <v/>
      </c>
      <c r="M572" s="39">
        <f>IF(OR(A572="",H572=""),"",IF(K572="Sold",IF(L572="","",L572-H572),TODAY()-H572))</f>
        <v/>
      </c>
      <c r="N572" s="38">
        <f>IF(OR(A572="",M572=""),"",IF(AND(K572&lt;&gt;"Sold",K572&lt;&gt;"Discarded",M572&gt;=JoursDormant),"Yes",""))</f>
        <v/>
      </c>
      <c r="O572" s="38">
        <f>IF(B572="","",IFERROR(INDEX('Purchases'!$I$2:$I$1000,MATCH(B572,'Purchases'!$A$2:$A$1000,0)),""))</f>
        <v/>
      </c>
    </row>
    <row r="573">
      <c r="G573" s="36">
        <f>IF(B573="","",IFERROR(INDEX('Purchases'!$G$2:$G$1000,MATCH(B573,'Purchases'!$A$2:$A$1000,0)),""))</f>
        <v/>
      </c>
      <c r="H573" s="37">
        <f>IF(B573="","",IFERROR(INDEX('Purchases'!$B$2:$B$1000,MATCH(B573,'Purchases'!$A$2:$A$1000,0)),""))</f>
        <v/>
      </c>
      <c r="I573" s="35" t="n"/>
      <c r="K573" s="38">
        <f>IF(A573="","",IF(J573&lt;&gt;"","Discarded",IF(COUNTIF('Sales'!$B$2:$B$1000,A573)-COUNTIFS('Sales'!$B$2:$B$1000,A573,'Sales'!$F$2:$F$1000,"Cancelled")-COUNTIFS('Sales'!$B$2:$B$1000,A573,'Sales'!$F$2:$F$1000,"Returned")&gt;0,"Sold",IF(N(I573)&gt;0,"Online","In stock"))))</f>
        <v/>
      </c>
      <c r="L573" s="37">
        <f>IF(K573&lt;&gt;"Sold","",IFERROR(MAXIFS('Sales'!$A$2:$A$1000,'Sales'!$B$2:$B$1000,A573,'Sales'!$F$2:$F$1000,"&lt;&gt;Cancelled",'Sales'!$F$2:$F$1000,"&lt;&gt;Returned"),""))</f>
        <v/>
      </c>
      <c r="M573" s="39">
        <f>IF(OR(A573="",H573=""),"",IF(K573="Sold",IF(L573="","",L573-H573),TODAY()-H573))</f>
        <v/>
      </c>
      <c r="N573" s="38">
        <f>IF(OR(A573="",M573=""),"",IF(AND(K573&lt;&gt;"Sold",K573&lt;&gt;"Discarded",M573&gt;=JoursDormant),"Yes",""))</f>
        <v/>
      </c>
      <c r="O573" s="38">
        <f>IF(B573="","",IFERROR(INDEX('Purchases'!$I$2:$I$1000,MATCH(B573,'Purchases'!$A$2:$A$1000,0)),""))</f>
        <v/>
      </c>
    </row>
    <row r="574">
      <c r="G574" s="36">
        <f>IF(B574="","",IFERROR(INDEX('Purchases'!$G$2:$G$1000,MATCH(B574,'Purchases'!$A$2:$A$1000,0)),""))</f>
        <v/>
      </c>
      <c r="H574" s="37">
        <f>IF(B574="","",IFERROR(INDEX('Purchases'!$B$2:$B$1000,MATCH(B574,'Purchases'!$A$2:$A$1000,0)),""))</f>
        <v/>
      </c>
      <c r="I574" s="35" t="n"/>
      <c r="K574" s="38">
        <f>IF(A574="","",IF(J574&lt;&gt;"","Discarded",IF(COUNTIF('Sales'!$B$2:$B$1000,A574)-COUNTIFS('Sales'!$B$2:$B$1000,A574,'Sales'!$F$2:$F$1000,"Cancelled")-COUNTIFS('Sales'!$B$2:$B$1000,A574,'Sales'!$F$2:$F$1000,"Returned")&gt;0,"Sold",IF(N(I574)&gt;0,"Online","In stock"))))</f>
        <v/>
      </c>
      <c r="L574" s="37">
        <f>IF(K574&lt;&gt;"Sold","",IFERROR(MAXIFS('Sales'!$A$2:$A$1000,'Sales'!$B$2:$B$1000,A574,'Sales'!$F$2:$F$1000,"&lt;&gt;Cancelled",'Sales'!$F$2:$F$1000,"&lt;&gt;Returned"),""))</f>
        <v/>
      </c>
      <c r="M574" s="39">
        <f>IF(OR(A574="",H574=""),"",IF(K574="Sold",IF(L574="","",L574-H574),TODAY()-H574))</f>
        <v/>
      </c>
      <c r="N574" s="38">
        <f>IF(OR(A574="",M574=""),"",IF(AND(K574&lt;&gt;"Sold",K574&lt;&gt;"Discarded",M574&gt;=JoursDormant),"Yes",""))</f>
        <v/>
      </c>
      <c r="O574" s="38">
        <f>IF(B574="","",IFERROR(INDEX('Purchases'!$I$2:$I$1000,MATCH(B574,'Purchases'!$A$2:$A$1000,0)),""))</f>
        <v/>
      </c>
    </row>
    <row r="575">
      <c r="G575" s="36">
        <f>IF(B575="","",IFERROR(INDEX('Purchases'!$G$2:$G$1000,MATCH(B575,'Purchases'!$A$2:$A$1000,0)),""))</f>
        <v/>
      </c>
      <c r="H575" s="37">
        <f>IF(B575="","",IFERROR(INDEX('Purchases'!$B$2:$B$1000,MATCH(B575,'Purchases'!$A$2:$A$1000,0)),""))</f>
        <v/>
      </c>
      <c r="I575" s="35" t="n"/>
      <c r="K575" s="38">
        <f>IF(A575="","",IF(J575&lt;&gt;"","Discarded",IF(COUNTIF('Sales'!$B$2:$B$1000,A575)-COUNTIFS('Sales'!$B$2:$B$1000,A575,'Sales'!$F$2:$F$1000,"Cancelled")-COUNTIFS('Sales'!$B$2:$B$1000,A575,'Sales'!$F$2:$F$1000,"Returned")&gt;0,"Sold",IF(N(I575)&gt;0,"Online","In stock"))))</f>
        <v/>
      </c>
      <c r="L575" s="37">
        <f>IF(K575&lt;&gt;"Sold","",IFERROR(MAXIFS('Sales'!$A$2:$A$1000,'Sales'!$B$2:$B$1000,A575,'Sales'!$F$2:$F$1000,"&lt;&gt;Cancelled",'Sales'!$F$2:$F$1000,"&lt;&gt;Returned"),""))</f>
        <v/>
      </c>
      <c r="M575" s="39">
        <f>IF(OR(A575="",H575=""),"",IF(K575="Sold",IF(L575="","",L575-H575),TODAY()-H575))</f>
        <v/>
      </c>
      <c r="N575" s="38">
        <f>IF(OR(A575="",M575=""),"",IF(AND(K575&lt;&gt;"Sold",K575&lt;&gt;"Discarded",M575&gt;=JoursDormant),"Yes",""))</f>
        <v/>
      </c>
      <c r="O575" s="38">
        <f>IF(B575="","",IFERROR(INDEX('Purchases'!$I$2:$I$1000,MATCH(B575,'Purchases'!$A$2:$A$1000,0)),""))</f>
        <v/>
      </c>
    </row>
    <row r="576">
      <c r="G576" s="36">
        <f>IF(B576="","",IFERROR(INDEX('Purchases'!$G$2:$G$1000,MATCH(B576,'Purchases'!$A$2:$A$1000,0)),""))</f>
        <v/>
      </c>
      <c r="H576" s="37">
        <f>IF(B576="","",IFERROR(INDEX('Purchases'!$B$2:$B$1000,MATCH(B576,'Purchases'!$A$2:$A$1000,0)),""))</f>
        <v/>
      </c>
      <c r="I576" s="35" t="n"/>
      <c r="K576" s="38">
        <f>IF(A576="","",IF(J576&lt;&gt;"","Discarded",IF(COUNTIF('Sales'!$B$2:$B$1000,A576)-COUNTIFS('Sales'!$B$2:$B$1000,A576,'Sales'!$F$2:$F$1000,"Cancelled")-COUNTIFS('Sales'!$B$2:$B$1000,A576,'Sales'!$F$2:$F$1000,"Returned")&gt;0,"Sold",IF(N(I576)&gt;0,"Online","In stock"))))</f>
        <v/>
      </c>
      <c r="L576" s="37">
        <f>IF(K576&lt;&gt;"Sold","",IFERROR(MAXIFS('Sales'!$A$2:$A$1000,'Sales'!$B$2:$B$1000,A576,'Sales'!$F$2:$F$1000,"&lt;&gt;Cancelled",'Sales'!$F$2:$F$1000,"&lt;&gt;Returned"),""))</f>
        <v/>
      </c>
      <c r="M576" s="39">
        <f>IF(OR(A576="",H576=""),"",IF(K576="Sold",IF(L576="","",L576-H576),TODAY()-H576))</f>
        <v/>
      </c>
      <c r="N576" s="38">
        <f>IF(OR(A576="",M576=""),"",IF(AND(K576&lt;&gt;"Sold",K576&lt;&gt;"Discarded",M576&gt;=JoursDormant),"Yes",""))</f>
        <v/>
      </c>
      <c r="O576" s="38">
        <f>IF(B576="","",IFERROR(INDEX('Purchases'!$I$2:$I$1000,MATCH(B576,'Purchases'!$A$2:$A$1000,0)),""))</f>
        <v/>
      </c>
    </row>
    <row r="577">
      <c r="G577" s="36">
        <f>IF(B577="","",IFERROR(INDEX('Purchases'!$G$2:$G$1000,MATCH(B577,'Purchases'!$A$2:$A$1000,0)),""))</f>
        <v/>
      </c>
      <c r="H577" s="37">
        <f>IF(B577="","",IFERROR(INDEX('Purchases'!$B$2:$B$1000,MATCH(B577,'Purchases'!$A$2:$A$1000,0)),""))</f>
        <v/>
      </c>
      <c r="I577" s="35" t="n"/>
      <c r="K577" s="38">
        <f>IF(A577="","",IF(J577&lt;&gt;"","Discarded",IF(COUNTIF('Sales'!$B$2:$B$1000,A577)-COUNTIFS('Sales'!$B$2:$B$1000,A577,'Sales'!$F$2:$F$1000,"Cancelled")-COUNTIFS('Sales'!$B$2:$B$1000,A577,'Sales'!$F$2:$F$1000,"Returned")&gt;0,"Sold",IF(N(I577)&gt;0,"Online","In stock"))))</f>
        <v/>
      </c>
      <c r="L577" s="37">
        <f>IF(K577&lt;&gt;"Sold","",IFERROR(MAXIFS('Sales'!$A$2:$A$1000,'Sales'!$B$2:$B$1000,A577,'Sales'!$F$2:$F$1000,"&lt;&gt;Cancelled",'Sales'!$F$2:$F$1000,"&lt;&gt;Returned"),""))</f>
        <v/>
      </c>
      <c r="M577" s="39">
        <f>IF(OR(A577="",H577=""),"",IF(K577="Sold",IF(L577="","",L577-H577),TODAY()-H577))</f>
        <v/>
      </c>
      <c r="N577" s="38">
        <f>IF(OR(A577="",M577=""),"",IF(AND(K577&lt;&gt;"Sold",K577&lt;&gt;"Discarded",M577&gt;=JoursDormant),"Yes",""))</f>
        <v/>
      </c>
      <c r="O577" s="38">
        <f>IF(B577="","",IFERROR(INDEX('Purchases'!$I$2:$I$1000,MATCH(B577,'Purchases'!$A$2:$A$1000,0)),""))</f>
        <v/>
      </c>
    </row>
    <row r="578">
      <c r="G578" s="36">
        <f>IF(B578="","",IFERROR(INDEX('Purchases'!$G$2:$G$1000,MATCH(B578,'Purchases'!$A$2:$A$1000,0)),""))</f>
        <v/>
      </c>
      <c r="H578" s="37">
        <f>IF(B578="","",IFERROR(INDEX('Purchases'!$B$2:$B$1000,MATCH(B578,'Purchases'!$A$2:$A$1000,0)),""))</f>
        <v/>
      </c>
      <c r="I578" s="35" t="n"/>
      <c r="K578" s="38">
        <f>IF(A578="","",IF(J578&lt;&gt;"","Discarded",IF(COUNTIF('Sales'!$B$2:$B$1000,A578)-COUNTIFS('Sales'!$B$2:$B$1000,A578,'Sales'!$F$2:$F$1000,"Cancelled")-COUNTIFS('Sales'!$B$2:$B$1000,A578,'Sales'!$F$2:$F$1000,"Returned")&gt;0,"Sold",IF(N(I578)&gt;0,"Online","In stock"))))</f>
        <v/>
      </c>
      <c r="L578" s="37">
        <f>IF(K578&lt;&gt;"Sold","",IFERROR(MAXIFS('Sales'!$A$2:$A$1000,'Sales'!$B$2:$B$1000,A578,'Sales'!$F$2:$F$1000,"&lt;&gt;Cancelled",'Sales'!$F$2:$F$1000,"&lt;&gt;Returned"),""))</f>
        <v/>
      </c>
      <c r="M578" s="39">
        <f>IF(OR(A578="",H578=""),"",IF(K578="Sold",IF(L578="","",L578-H578),TODAY()-H578))</f>
        <v/>
      </c>
      <c r="N578" s="38">
        <f>IF(OR(A578="",M578=""),"",IF(AND(K578&lt;&gt;"Sold",K578&lt;&gt;"Discarded",M578&gt;=JoursDormant),"Yes",""))</f>
        <v/>
      </c>
      <c r="O578" s="38">
        <f>IF(B578="","",IFERROR(INDEX('Purchases'!$I$2:$I$1000,MATCH(B578,'Purchases'!$A$2:$A$1000,0)),""))</f>
        <v/>
      </c>
    </row>
    <row r="579">
      <c r="G579" s="36">
        <f>IF(B579="","",IFERROR(INDEX('Purchases'!$G$2:$G$1000,MATCH(B579,'Purchases'!$A$2:$A$1000,0)),""))</f>
        <v/>
      </c>
      <c r="H579" s="37">
        <f>IF(B579="","",IFERROR(INDEX('Purchases'!$B$2:$B$1000,MATCH(B579,'Purchases'!$A$2:$A$1000,0)),""))</f>
        <v/>
      </c>
      <c r="I579" s="35" t="n"/>
      <c r="K579" s="38">
        <f>IF(A579="","",IF(J579&lt;&gt;"","Discarded",IF(COUNTIF('Sales'!$B$2:$B$1000,A579)-COUNTIFS('Sales'!$B$2:$B$1000,A579,'Sales'!$F$2:$F$1000,"Cancelled")-COUNTIFS('Sales'!$B$2:$B$1000,A579,'Sales'!$F$2:$F$1000,"Returned")&gt;0,"Sold",IF(N(I579)&gt;0,"Online","In stock"))))</f>
        <v/>
      </c>
      <c r="L579" s="37">
        <f>IF(K579&lt;&gt;"Sold","",IFERROR(MAXIFS('Sales'!$A$2:$A$1000,'Sales'!$B$2:$B$1000,A579,'Sales'!$F$2:$F$1000,"&lt;&gt;Cancelled",'Sales'!$F$2:$F$1000,"&lt;&gt;Returned"),""))</f>
        <v/>
      </c>
      <c r="M579" s="39">
        <f>IF(OR(A579="",H579=""),"",IF(K579="Sold",IF(L579="","",L579-H579),TODAY()-H579))</f>
        <v/>
      </c>
      <c r="N579" s="38">
        <f>IF(OR(A579="",M579=""),"",IF(AND(K579&lt;&gt;"Sold",K579&lt;&gt;"Discarded",M579&gt;=JoursDormant),"Yes",""))</f>
        <v/>
      </c>
      <c r="O579" s="38">
        <f>IF(B579="","",IFERROR(INDEX('Purchases'!$I$2:$I$1000,MATCH(B579,'Purchases'!$A$2:$A$1000,0)),""))</f>
        <v/>
      </c>
    </row>
    <row r="580">
      <c r="G580" s="36">
        <f>IF(B580="","",IFERROR(INDEX('Purchases'!$G$2:$G$1000,MATCH(B580,'Purchases'!$A$2:$A$1000,0)),""))</f>
        <v/>
      </c>
      <c r="H580" s="37">
        <f>IF(B580="","",IFERROR(INDEX('Purchases'!$B$2:$B$1000,MATCH(B580,'Purchases'!$A$2:$A$1000,0)),""))</f>
        <v/>
      </c>
      <c r="I580" s="35" t="n"/>
      <c r="K580" s="38">
        <f>IF(A580="","",IF(J580&lt;&gt;"","Discarded",IF(COUNTIF('Sales'!$B$2:$B$1000,A580)-COUNTIFS('Sales'!$B$2:$B$1000,A580,'Sales'!$F$2:$F$1000,"Cancelled")-COUNTIFS('Sales'!$B$2:$B$1000,A580,'Sales'!$F$2:$F$1000,"Returned")&gt;0,"Sold",IF(N(I580)&gt;0,"Online","In stock"))))</f>
        <v/>
      </c>
      <c r="L580" s="37">
        <f>IF(K580&lt;&gt;"Sold","",IFERROR(MAXIFS('Sales'!$A$2:$A$1000,'Sales'!$B$2:$B$1000,A580,'Sales'!$F$2:$F$1000,"&lt;&gt;Cancelled",'Sales'!$F$2:$F$1000,"&lt;&gt;Returned"),""))</f>
        <v/>
      </c>
      <c r="M580" s="39">
        <f>IF(OR(A580="",H580=""),"",IF(K580="Sold",IF(L580="","",L580-H580),TODAY()-H580))</f>
        <v/>
      </c>
      <c r="N580" s="38">
        <f>IF(OR(A580="",M580=""),"",IF(AND(K580&lt;&gt;"Sold",K580&lt;&gt;"Discarded",M580&gt;=JoursDormant),"Yes",""))</f>
        <v/>
      </c>
      <c r="O580" s="38">
        <f>IF(B580="","",IFERROR(INDEX('Purchases'!$I$2:$I$1000,MATCH(B580,'Purchases'!$A$2:$A$1000,0)),""))</f>
        <v/>
      </c>
    </row>
    <row r="581">
      <c r="G581" s="36">
        <f>IF(B581="","",IFERROR(INDEX('Purchases'!$G$2:$G$1000,MATCH(B581,'Purchases'!$A$2:$A$1000,0)),""))</f>
        <v/>
      </c>
      <c r="H581" s="37">
        <f>IF(B581="","",IFERROR(INDEX('Purchases'!$B$2:$B$1000,MATCH(B581,'Purchases'!$A$2:$A$1000,0)),""))</f>
        <v/>
      </c>
      <c r="I581" s="35" t="n"/>
      <c r="K581" s="38">
        <f>IF(A581="","",IF(J581&lt;&gt;"","Discarded",IF(COUNTIF('Sales'!$B$2:$B$1000,A581)-COUNTIFS('Sales'!$B$2:$B$1000,A581,'Sales'!$F$2:$F$1000,"Cancelled")-COUNTIFS('Sales'!$B$2:$B$1000,A581,'Sales'!$F$2:$F$1000,"Returned")&gt;0,"Sold",IF(N(I581)&gt;0,"Online","In stock"))))</f>
        <v/>
      </c>
      <c r="L581" s="37">
        <f>IF(K581&lt;&gt;"Sold","",IFERROR(MAXIFS('Sales'!$A$2:$A$1000,'Sales'!$B$2:$B$1000,A581,'Sales'!$F$2:$F$1000,"&lt;&gt;Cancelled",'Sales'!$F$2:$F$1000,"&lt;&gt;Returned"),""))</f>
        <v/>
      </c>
      <c r="M581" s="39">
        <f>IF(OR(A581="",H581=""),"",IF(K581="Sold",IF(L581="","",L581-H581),TODAY()-H581))</f>
        <v/>
      </c>
      <c r="N581" s="38">
        <f>IF(OR(A581="",M581=""),"",IF(AND(K581&lt;&gt;"Sold",K581&lt;&gt;"Discarded",M581&gt;=JoursDormant),"Yes",""))</f>
        <v/>
      </c>
      <c r="O581" s="38">
        <f>IF(B581="","",IFERROR(INDEX('Purchases'!$I$2:$I$1000,MATCH(B581,'Purchases'!$A$2:$A$1000,0)),""))</f>
        <v/>
      </c>
    </row>
    <row r="582">
      <c r="G582" s="36">
        <f>IF(B582="","",IFERROR(INDEX('Purchases'!$G$2:$G$1000,MATCH(B582,'Purchases'!$A$2:$A$1000,0)),""))</f>
        <v/>
      </c>
      <c r="H582" s="37">
        <f>IF(B582="","",IFERROR(INDEX('Purchases'!$B$2:$B$1000,MATCH(B582,'Purchases'!$A$2:$A$1000,0)),""))</f>
        <v/>
      </c>
      <c r="I582" s="35" t="n"/>
      <c r="K582" s="38">
        <f>IF(A582="","",IF(J582&lt;&gt;"","Discarded",IF(COUNTIF('Sales'!$B$2:$B$1000,A582)-COUNTIFS('Sales'!$B$2:$B$1000,A582,'Sales'!$F$2:$F$1000,"Cancelled")-COUNTIFS('Sales'!$B$2:$B$1000,A582,'Sales'!$F$2:$F$1000,"Returned")&gt;0,"Sold",IF(N(I582)&gt;0,"Online","In stock"))))</f>
        <v/>
      </c>
      <c r="L582" s="37">
        <f>IF(K582&lt;&gt;"Sold","",IFERROR(MAXIFS('Sales'!$A$2:$A$1000,'Sales'!$B$2:$B$1000,A582,'Sales'!$F$2:$F$1000,"&lt;&gt;Cancelled",'Sales'!$F$2:$F$1000,"&lt;&gt;Returned"),""))</f>
        <v/>
      </c>
      <c r="M582" s="39">
        <f>IF(OR(A582="",H582=""),"",IF(K582="Sold",IF(L582="","",L582-H582),TODAY()-H582))</f>
        <v/>
      </c>
      <c r="N582" s="38">
        <f>IF(OR(A582="",M582=""),"",IF(AND(K582&lt;&gt;"Sold",K582&lt;&gt;"Discarded",M582&gt;=JoursDormant),"Yes",""))</f>
        <v/>
      </c>
      <c r="O582" s="38">
        <f>IF(B582="","",IFERROR(INDEX('Purchases'!$I$2:$I$1000,MATCH(B582,'Purchases'!$A$2:$A$1000,0)),""))</f>
        <v/>
      </c>
    </row>
    <row r="583">
      <c r="G583" s="36">
        <f>IF(B583="","",IFERROR(INDEX('Purchases'!$G$2:$G$1000,MATCH(B583,'Purchases'!$A$2:$A$1000,0)),""))</f>
        <v/>
      </c>
      <c r="H583" s="37">
        <f>IF(B583="","",IFERROR(INDEX('Purchases'!$B$2:$B$1000,MATCH(B583,'Purchases'!$A$2:$A$1000,0)),""))</f>
        <v/>
      </c>
      <c r="I583" s="35" t="n"/>
      <c r="K583" s="38">
        <f>IF(A583="","",IF(J583&lt;&gt;"","Discarded",IF(COUNTIF('Sales'!$B$2:$B$1000,A583)-COUNTIFS('Sales'!$B$2:$B$1000,A583,'Sales'!$F$2:$F$1000,"Cancelled")-COUNTIFS('Sales'!$B$2:$B$1000,A583,'Sales'!$F$2:$F$1000,"Returned")&gt;0,"Sold",IF(N(I583)&gt;0,"Online","In stock"))))</f>
        <v/>
      </c>
      <c r="L583" s="37">
        <f>IF(K583&lt;&gt;"Sold","",IFERROR(MAXIFS('Sales'!$A$2:$A$1000,'Sales'!$B$2:$B$1000,A583,'Sales'!$F$2:$F$1000,"&lt;&gt;Cancelled",'Sales'!$F$2:$F$1000,"&lt;&gt;Returned"),""))</f>
        <v/>
      </c>
      <c r="M583" s="39">
        <f>IF(OR(A583="",H583=""),"",IF(K583="Sold",IF(L583="","",L583-H583),TODAY()-H583))</f>
        <v/>
      </c>
      <c r="N583" s="38">
        <f>IF(OR(A583="",M583=""),"",IF(AND(K583&lt;&gt;"Sold",K583&lt;&gt;"Discarded",M583&gt;=JoursDormant),"Yes",""))</f>
        <v/>
      </c>
      <c r="O583" s="38">
        <f>IF(B583="","",IFERROR(INDEX('Purchases'!$I$2:$I$1000,MATCH(B583,'Purchases'!$A$2:$A$1000,0)),""))</f>
        <v/>
      </c>
    </row>
    <row r="584">
      <c r="G584" s="36">
        <f>IF(B584="","",IFERROR(INDEX('Purchases'!$G$2:$G$1000,MATCH(B584,'Purchases'!$A$2:$A$1000,0)),""))</f>
        <v/>
      </c>
      <c r="H584" s="37">
        <f>IF(B584="","",IFERROR(INDEX('Purchases'!$B$2:$B$1000,MATCH(B584,'Purchases'!$A$2:$A$1000,0)),""))</f>
        <v/>
      </c>
      <c r="I584" s="35" t="n"/>
      <c r="K584" s="38">
        <f>IF(A584="","",IF(J584&lt;&gt;"","Discarded",IF(COUNTIF('Sales'!$B$2:$B$1000,A584)-COUNTIFS('Sales'!$B$2:$B$1000,A584,'Sales'!$F$2:$F$1000,"Cancelled")-COUNTIFS('Sales'!$B$2:$B$1000,A584,'Sales'!$F$2:$F$1000,"Returned")&gt;0,"Sold",IF(N(I584)&gt;0,"Online","In stock"))))</f>
        <v/>
      </c>
      <c r="L584" s="37">
        <f>IF(K584&lt;&gt;"Sold","",IFERROR(MAXIFS('Sales'!$A$2:$A$1000,'Sales'!$B$2:$B$1000,A584,'Sales'!$F$2:$F$1000,"&lt;&gt;Cancelled",'Sales'!$F$2:$F$1000,"&lt;&gt;Returned"),""))</f>
        <v/>
      </c>
      <c r="M584" s="39">
        <f>IF(OR(A584="",H584=""),"",IF(K584="Sold",IF(L584="","",L584-H584),TODAY()-H584))</f>
        <v/>
      </c>
      <c r="N584" s="38">
        <f>IF(OR(A584="",M584=""),"",IF(AND(K584&lt;&gt;"Sold",K584&lt;&gt;"Discarded",M584&gt;=JoursDormant),"Yes",""))</f>
        <v/>
      </c>
      <c r="O584" s="38">
        <f>IF(B584="","",IFERROR(INDEX('Purchases'!$I$2:$I$1000,MATCH(B584,'Purchases'!$A$2:$A$1000,0)),""))</f>
        <v/>
      </c>
    </row>
    <row r="585">
      <c r="G585" s="36">
        <f>IF(B585="","",IFERROR(INDEX('Purchases'!$G$2:$G$1000,MATCH(B585,'Purchases'!$A$2:$A$1000,0)),""))</f>
        <v/>
      </c>
      <c r="H585" s="37">
        <f>IF(B585="","",IFERROR(INDEX('Purchases'!$B$2:$B$1000,MATCH(B585,'Purchases'!$A$2:$A$1000,0)),""))</f>
        <v/>
      </c>
      <c r="I585" s="35" t="n"/>
      <c r="K585" s="38">
        <f>IF(A585="","",IF(J585&lt;&gt;"","Discarded",IF(COUNTIF('Sales'!$B$2:$B$1000,A585)-COUNTIFS('Sales'!$B$2:$B$1000,A585,'Sales'!$F$2:$F$1000,"Cancelled")-COUNTIFS('Sales'!$B$2:$B$1000,A585,'Sales'!$F$2:$F$1000,"Returned")&gt;0,"Sold",IF(N(I585)&gt;0,"Online","In stock"))))</f>
        <v/>
      </c>
      <c r="L585" s="37">
        <f>IF(K585&lt;&gt;"Sold","",IFERROR(MAXIFS('Sales'!$A$2:$A$1000,'Sales'!$B$2:$B$1000,A585,'Sales'!$F$2:$F$1000,"&lt;&gt;Cancelled",'Sales'!$F$2:$F$1000,"&lt;&gt;Returned"),""))</f>
        <v/>
      </c>
      <c r="M585" s="39">
        <f>IF(OR(A585="",H585=""),"",IF(K585="Sold",IF(L585="","",L585-H585),TODAY()-H585))</f>
        <v/>
      </c>
      <c r="N585" s="38">
        <f>IF(OR(A585="",M585=""),"",IF(AND(K585&lt;&gt;"Sold",K585&lt;&gt;"Discarded",M585&gt;=JoursDormant),"Yes",""))</f>
        <v/>
      </c>
      <c r="O585" s="38">
        <f>IF(B585="","",IFERROR(INDEX('Purchases'!$I$2:$I$1000,MATCH(B585,'Purchases'!$A$2:$A$1000,0)),""))</f>
        <v/>
      </c>
    </row>
    <row r="586">
      <c r="G586" s="36">
        <f>IF(B586="","",IFERROR(INDEX('Purchases'!$G$2:$G$1000,MATCH(B586,'Purchases'!$A$2:$A$1000,0)),""))</f>
        <v/>
      </c>
      <c r="H586" s="37">
        <f>IF(B586="","",IFERROR(INDEX('Purchases'!$B$2:$B$1000,MATCH(B586,'Purchases'!$A$2:$A$1000,0)),""))</f>
        <v/>
      </c>
      <c r="I586" s="35" t="n"/>
      <c r="K586" s="38">
        <f>IF(A586="","",IF(J586&lt;&gt;"","Discarded",IF(COUNTIF('Sales'!$B$2:$B$1000,A586)-COUNTIFS('Sales'!$B$2:$B$1000,A586,'Sales'!$F$2:$F$1000,"Cancelled")-COUNTIFS('Sales'!$B$2:$B$1000,A586,'Sales'!$F$2:$F$1000,"Returned")&gt;0,"Sold",IF(N(I586)&gt;0,"Online","In stock"))))</f>
        <v/>
      </c>
      <c r="L586" s="37">
        <f>IF(K586&lt;&gt;"Sold","",IFERROR(MAXIFS('Sales'!$A$2:$A$1000,'Sales'!$B$2:$B$1000,A586,'Sales'!$F$2:$F$1000,"&lt;&gt;Cancelled",'Sales'!$F$2:$F$1000,"&lt;&gt;Returned"),""))</f>
        <v/>
      </c>
      <c r="M586" s="39">
        <f>IF(OR(A586="",H586=""),"",IF(K586="Sold",IF(L586="","",L586-H586),TODAY()-H586))</f>
        <v/>
      </c>
      <c r="N586" s="38">
        <f>IF(OR(A586="",M586=""),"",IF(AND(K586&lt;&gt;"Sold",K586&lt;&gt;"Discarded",M586&gt;=JoursDormant),"Yes",""))</f>
        <v/>
      </c>
      <c r="O586" s="38">
        <f>IF(B586="","",IFERROR(INDEX('Purchases'!$I$2:$I$1000,MATCH(B586,'Purchases'!$A$2:$A$1000,0)),""))</f>
        <v/>
      </c>
    </row>
    <row r="587">
      <c r="G587" s="36">
        <f>IF(B587="","",IFERROR(INDEX('Purchases'!$G$2:$G$1000,MATCH(B587,'Purchases'!$A$2:$A$1000,0)),""))</f>
        <v/>
      </c>
      <c r="H587" s="37">
        <f>IF(B587="","",IFERROR(INDEX('Purchases'!$B$2:$B$1000,MATCH(B587,'Purchases'!$A$2:$A$1000,0)),""))</f>
        <v/>
      </c>
      <c r="I587" s="35" t="n"/>
      <c r="K587" s="38">
        <f>IF(A587="","",IF(J587&lt;&gt;"","Discarded",IF(COUNTIF('Sales'!$B$2:$B$1000,A587)-COUNTIFS('Sales'!$B$2:$B$1000,A587,'Sales'!$F$2:$F$1000,"Cancelled")-COUNTIFS('Sales'!$B$2:$B$1000,A587,'Sales'!$F$2:$F$1000,"Returned")&gt;0,"Sold",IF(N(I587)&gt;0,"Online","In stock"))))</f>
        <v/>
      </c>
      <c r="L587" s="37">
        <f>IF(K587&lt;&gt;"Sold","",IFERROR(MAXIFS('Sales'!$A$2:$A$1000,'Sales'!$B$2:$B$1000,A587,'Sales'!$F$2:$F$1000,"&lt;&gt;Cancelled",'Sales'!$F$2:$F$1000,"&lt;&gt;Returned"),""))</f>
        <v/>
      </c>
      <c r="M587" s="39">
        <f>IF(OR(A587="",H587=""),"",IF(K587="Sold",IF(L587="","",L587-H587),TODAY()-H587))</f>
        <v/>
      </c>
      <c r="N587" s="38">
        <f>IF(OR(A587="",M587=""),"",IF(AND(K587&lt;&gt;"Sold",K587&lt;&gt;"Discarded",M587&gt;=JoursDormant),"Yes",""))</f>
        <v/>
      </c>
      <c r="O587" s="38">
        <f>IF(B587="","",IFERROR(INDEX('Purchases'!$I$2:$I$1000,MATCH(B587,'Purchases'!$A$2:$A$1000,0)),""))</f>
        <v/>
      </c>
    </row>
    <row r="588">
      <c r="G588" s="36">
        <f>IF(B588="","",IFERROR(INDEX('Purchases'!$G$2:$G$1000,MATCH(B588,'Purchases'!$A$2:$A$1000,0)),""))</f>
        <v/>
      </c>
      <c r="H588" s="37">
        <f>IF(B588="","",IFERROR(INDEX('Purchases'!$B$2:$B$1000,MATCH(B588,'Purchases'!$A$2:$A$1000,0)),""))</f>
        <v/>
      </c>
      <c r="I588" s="35" t="n"/>
      <c r="K588" s="38">
        <f>IF(A588="","",IF(J588&lt;&gt;"","Discarded",IF(COUNTIF('Sales'!$B$2:$B$1000,A588)-COUNTIFS('Sales'!$B$2:$B$1000,A588,'Sales'!$F$2:$F$1000,"Cancelled")-COUNTIFS('Sales'!$B$2:$B$1000,A588,'Sales'!$F$2:$F$1000,"Returned")&gt;0,"Sold",IF(N(I588)&gt;0,"Online","In stock"))))</f>
        <v/>
      </c>
      <c r="L588" s="37">
        <f>IF(K588&lt;&gt;"Sold","",IFERROR(MAXIFS('Sales'!$A$2:$A$1000,'Sales'!$B$2:$B$1000,A588,'Sales'!$F$2:$F$1000,"&lt;&gt;Cancelled",'Sales'!$F$2:$F$1000,"&lt;&gt;Returned"),""))</f>
        <v/>
      </c>
      <c r="M588" s="39">
        <f>IF(OR(A588="",H588=""),"",IF(K588="Sold",IF(L588="","",L588-H588),TODAY()-H588))</f>
        <v/>
      </c>
      <c r="N588" s="38">
        <f>IF(OR(A588="",M588=""),"",IF(AND(K588&lt;&gt;"Sold",K588&lt;&gt;"Discarded",M588&gt;=JoursDormant),"Yes",""))</f>
        <v/>
      </c>
      <c r="O588" s="38">
        <f>IF(B588="","",IFERROR(INDEX('Purchases'!$I$2:$I$1000,MATCH(B588,'Purchases'!$A$2:$A$1000,0)),""))</f>
        <v/>
      </c>
    </row>
    <row r="589">
      <c r="G589" s="36">
        <f>IF(B589="","",IFERROR(INDEX('Purchases'!$G$2:$G$1000,MATCH(B589,'Purchases'!$A$2:$A$1000,0)),""))</f>
        <v/>
      </c>
      <c r="H589" s="37">
        <f>IF(B589="","",IFERROR(INDEX('Purchases'!$B$2:$B$1000,MATCH(B589,'Purchases'!$A$2:$A$1000,0)),""))</f>
        <v/>
      </c>
      <c r="I589" s="35" t="n"/>
      <c r="K589" s="38">
        <f>IF(A589="","",IF(J589&lt;&gt;"","Discarded",IF(COUNTIF('Sales'!$B$2:$B$1000,A589)-COUNTIFS('Sales'!$B$2:$B$1000,A589,'Sales'!$F$2:$F$1000,"Cancelled")-COUNTIFS('Sales'!$B$2:$B$1000,A589,'Sales'!$F$2:$F$1000,"Returned")&gt;0,"Sold",IF(N(I589)&gt;0,"Online","In stock"))))</f>
        <v/>
      </c>
      <c r="L589" s="37">
        <f>IF(K589&lt;&gt;"Sold","",IFERROR(MAXIFS('Sales'!$A$2:$A$1000,'Sales'!$B$2:$B$1000,A589,'Sales'!$F$2:$F$1000,"&lt;&gt;Cancelled",'Sales'!$F$2:$F$1000,"&lt;&gt;Returned"),""))</f>
        <v/>
      </c>
      <c r="M589" s="39">
        <f>IF(OR(A589="",H589=""),"",IF(K589="Sold",IF(L589="","",L589-H589),TODAY()-H589))</f>
        <v/>
      </c>
      <c r="N589" s="38">
        <f>IF(OR(A589="",M589=""),"",IF(AND(K589&lt;&gt;"Sold",K589&lt;&gt;"Discarded",M589&gt;=JoursDormant),"Yes",""))</f>
        <v/>
      </c>
      <c r="O589" s="38">
        <f>IF(B589="","",IFERROR(INDEX('Purchases'!$I$2:$I$1000,MATCH(B589,'Purchases'!$A$2:$A$1000,0)),""))</f>
        <v/>
      </c>
    </row>
    <row r="590">
      <c r="G590" s="36">
        <f>IF(B590="","",IFERROR(INDEX('Purchases'!$G$2:$G$1000,MATCH(B590,'Purchases'!$A$2:$A$1000,0)),""))</f>
        <v/>
      </c>
      <c r="H590" s="37">
        <f>IF(B590="","",IFERROR(INDEX('Purchases'!$B$2:$B$1000,MATCH(B590,'Purchases'!$A$2:$A$1000,0)),""))</f>
        <v/>
      </c>
      <c r="I590" s="35" t="n"/>
      <c r="K590" s="38">
        <f>IF(A590="","",IF(J590&lt;&gt;"","Discarded",IF(COUNTIF('Sales'!$B$2:$B$1000,A590)-COUNTIFS('Sales'!$B$2:$B$1000,A590,'Sales'!$F$2:$F$1000,"Cancelled")-COUNTIFS('Sales'!$B$2:$B$1000,A590,'Sales'!$F$2:$F$1000,"Returned")&gt;0,"Sold",IF(N(I590)&gt;0,"Online","In stock"))))</f>
        <v/>
      </c>
      <c r="L590" s="37">
        <f>IF(K590&lt;&gt;"Sold","",IFERROR(MAXIFS('Sales'!$A$2:$A$1000,'Sales'!$B$2:$B$1000,A590,'Sales'!$F$2:$F$1000,"&lt;&gt;Cancelled",'Sales'!$F$2:$F$1000,"&lt;&gt;Returned"),""))</f>
        <v/>
      </c>
      <c r="M590" s="39">
        <f>IF(OR(A590="",H590=""),"",IF(K590="Sold",IF(L590="","",L590-H590),TODAY()-H590))</f>
        <v/>
      </c>
      <c r="N590" s="38">
        <f>IF(OR(A590="",M590=""),"",IF(AND(K590&lt;&gt;"Sold",K590&lt;&gt;"Discarded",M590&gt;=JoursDormant),"Yes",""))</f>
        <v/>
      </c>
      <c r="O590" s="38">
        <f>IF(B590="","",IFERROR(INDEX('Purchases'!$I$2:$I$1000,MATCH(B590,'Purchases'!$A$2:$A$1000,0)),""))</f>
        <v/>
      </c>
    </row>
    <row r="591">
      <c r="G591" s="36">
        <f>IF(B591="","",IFERROR(INDEX('Purchases'!$G$2:$G$1000,MATCH(B591,'Purchases'!$A$2:$A$1000,0)),""))</f>
        <v/>
      </c>
      <c r="H591" s="37">
        <f>IF(B591="","",IFERROR(INDEX('Purchases'!$B$2:$B$1000,MATCH(B591,'Purchases'!$A$2:$A$1000,0)),""))</f>
        <v/>
      </c>
      <c r="I591" s="35" t="n"/>
      <c r="K591" s="38">
        <f>IF(A591="","",IF(J591&lt;&gt;"","Discarded",IF(COUNTIF('Sales'!$B$2:$B$1000,A591)-COUNTIFS('Sales'!$B$2:$B$1000,A591,'Sales'!$F$2:$F$1000,"Cancelled")-COUNTIFS('Sales'!$B$2:$B$1000,A591,'Sales'!$F$2:$F$1000,"Returned")&gt;0,"Sold",IF(N(I591)&gt;0,"Online","In stock"))))</f>
        <v/>
      </c>
      <c r="L591" s="37">
        <f>IF(K591&lt;&gt;"Sold","",IFERROR(MAXIFS('Sales'!$A$2:$A$1000,'Sales'!$B$2:$B$1000,A591,'Sales'!$F$2:$F$1000,"&lt;&gt;Cancelled",'Sales'!$F$2:$F$1000,"&lt;&gt;Returned"),""))</f>
        <v/>
      </c>
      <c r="M591" s="39">
        <f>IF(OR(A591="",H591=""),"",IF(K591="Sold",IF(L591="","",L591-H591),TODAY()-H591))</f>
        <v/>
      </c>
      <c r="N591" s="38">
        <f>IF(OR(A591="",M591=""),"",IF(AND(K591&lt;&gt;"Sold",K591&lt;&gt;"Discarded",M591&gt;=JoursDormant),"Yes",""))</f>
        <v/>
      </c>
      <c r="O591" s="38">
        <f>IF(B591="","",IFERROR(INDEX('Purchases'!$I$2:$I$1000,MATCH(B591,'Purchases'!$A$2:$A$1000,0)),""))</f>
        <v/>
      </c>
    </row>
    <row r="592">
      <c r="G592" s="36">
        <f>IF(B592="","",IFERROR(INDEX('Purchases'!$G$2:$G$1000,MATCH(B592,'Purchases'!$A$2:$A$1000,0)),""))</f>
        <v/>
      </c>
      <c r="H592" s="37">
        <f>IF(B592="","",IFERROR(INDEX('Purchases'!$B$2:$B$1000,MATCH(B592,'Purchases'!$A$2:$A$1000,0)),""))</f>
        <v/>
      </c>
      <c r="I592" s="35" t="n"/>
      <c r="K592" s="38">
        <f>IF(A592="","",IF(J592&lt;&gt;"","Discarded",IF(COUNTIF('Sales'!$B$2:$B$1000,A592)-COUNTIFS('Sales'!$B$2:$B$1000,A592,'Sales'!$F$2:$F$1000,"Cancelled")-COUNTIFS('Sales'!$B$2:$B$1000,A592,'Sales'!$F$2:$F$1000,"Returned")&gt;0,"Sold",IF(N(I592)&gt;0,"Online","In stock"))))</f>
        <v/>
      </c>
      <c r="L592" s="37">
        <f>IF(K592&lt;&gt;"Sold","",IFERROR(MAXIFS('Sales'!$A$2:$A$1000,'Sales'!$B$2:$B$1000,A592,'Sales'!$F$2:$F$1000,"&lt;&gt;Cancelled",'Sales'!$F$2:$F$1000,"&lt;&gt;Returned"),""))</f>
        <v/>
      </c>
      <c r="M592" s="39">
        <f>IF(OR(A592="",H592=""),"",IF(K592="Sold",IF(L592="","",L592-H592),TODAY()-H592))</f>
        <v/>
      </c>
      <c r="N592" s="38">
        <f>IF(OR(A592="",M592=""),"",IF(AND(K592&lt;&gt;"Sold",K592&lt;&gt;"Discarded",M592&gt;=JoursDormant),"Yes",""))</f>
        <v/>
      </c>
      <c r="O592" s="38">
        <f>IF(B592="","",IFERROR(INDEX('Purchases'!$I$2:$I$1000,MATCH(B592,'Purchases'!$A$2:$A$1000,0)),""))</f>
        <v/>
      </c>
    </row>
    <row r="593">
      <c r="G593" s="36">
        <f>IF(B593="","",IFERROR(INDEX('Purchases'!$G$2:$G$1000,MATCH(B593,'Purchases'!$A$2:$A$1000,0)),""))</f>
        <v/>
      </c>
      <c r="H593" s="37">
        <f>IF(B593="","",IFERROR(INDEX('Purchases'!$B$2:$B$1000,MATCH(B593,'Purchases'!$A$2:$A$1000,0)),""))</f>
        <v/>
      </c>
      <c r="I593" s="35" t="n"/>
      <c r="K593" s="38">
        <f>IF(A593="","",IF(J593&lt;&gt;"","Discarded",IF(COUNTIF('Sales'!$B$2:$B$1000,A593)-COUNTIFS('Sales'!$B$2:$B$1000,A593,'Sales'!$F$2:$F$1000,"Cancelled")-COUNTIFS('Sales'!$B$2:$B$1000,A593,'Sales'!$F$2:$F$1000,"Returned")&gt;0,"Sold",IF(N(I593)&gt;0,"Online","In stock"))))</f>
        <v/>
      </c>
      <c r="L593" s="37">
        <f>IF(K593&lt;&gt;"Sold","",IFERROR(MAXIFS('Sales'!$A$2:$A$1000,'Sales'!$B$2:$B$1000,A593,'Sales'!$F$2:$F$1000,"&lt;&gt;Cancelled",'Sales'!$F$2:$F$1000,"&lt;&gt;Returned"),""))</f>
        <v/>
      </c>
      <c r="M593" s="39">
        <f>IF(OR(A593="",H593=""),"",IF(K593="Sold",IF(L593="","",L593-H593),TODAY()-H593))</f>
        <v/>
      </c>
      <c r="N593" s="38">
        <f>IF(OR(A593="",M593=""),"",IF(AND(K593&lt;&gt;"Sold",K593&lt;&gt;"Discarded",M593&gt;=JoursDormant),"Yes",""))</f>
        <v/>
      </c>
      <c r="O593" s="38">
        <f>IF(B593="","",IFERROR(INDEX('Purchases'!$I$2:$I$1000,MATCH(B593,'Purchases'!$A$2:$A$1000,0)),""))</f>
        <v/>
      </c>
    </row>
    <row r="594">
      <c r="G594" s="36">
        <f>IF(B594="","",IFERROR(INDEX('Purchases'!$G$2:$G$1000,MATCH(B594,'Purchases'!$A$2:$A$1000,0)),""))</f>
        <v/>
      </c>
      <c r="H594" s="37">
        <f>IF(B594="","",IFERROR(INDEX('Purchases'!$B$2:$B$1000,MATCH(B594,'Purchases'!$A$2:$A$1000,0)),""))</f>
        <v/>
      </c>
      <c r="I594" s="35" t="n"/>
      <c r="K594" s="38">
        <f>IF(A594="","",IF(J594&lt;&gt;"","Discarded",IF(COUNTIF('Sales'!$B$2:$B$1000,A594)-COUNTIFS('Sales'!$B$2:$B$1000,A594,'Sales'!$F$2:$F$1000,"Cancelled")-COUNTIFS('Sales'!$B$2:$B$1000,A594,'Sales'!$F$2:$F$1000,"Returned")&gt;0,"Sold",IF(N(I594)&gt;0,"Online","In stock"))))</f>
        <v/>
      </c>
      <c r="L594" s="37">
        <f>IF(K594&lt;&gt;"Sold","",IFERROR(MAXIFS('Sales'!$A$2:$A$1000,'Sales'!$B$2:$B$1000,A594,'Sales'!$F$2:$F$1000,"&lt;&gt;Cancelled",'Sales'!$F$2:$F$1000,"&lt;&gt;Returned"),""))</f>
        <v/>
      </c>
      <c r="M594" s="39">
        <f>IF(OR(A594="",H594=""),"",IF(K594="Sold",IF(L594="","",L594-H594),TODAY()-H594))</f>
        <v/>
      </c>
      <c r="N594" s="38">
        <f>IF(OR(A594="",M594=""),"",IF(AND(K594&lt;&gt;"Sold",K594&lt;&gt;"Discarded",M594&gt;=JoursDormant),"Yes",""))</f>
        <v/>
      </c>
      <c r="O594" s="38">
        <f>IF(B594="","",IFERROR(INDEX('Purchases'!$I$2:$I$1000,MATCH(B594,'Purchases'!$A$2:$A$1000,0)),""))</f>
        <v/>
      </c>
    </row>
    <row r="595">
      <c r="G595" s="36">
        <f>IF(B595="","",IFERROR(INDEX('Purchases'!$G$2:$G$1000,MATCH(B595,'Purchases'!$A$2:$A$1000,0)),""))</f>
        <v/>
      </c>
      <c r="H595" s="37">
        <f>IF(B595="","",IFERROR(INDEX('Purchases'!$B$2:$B$1000,MATCH(B595,'Purchases'!$A$2:$A$1000,0)),""))</f>
        <v/>
      </c>
      <c r="I595" s="35" t="n"/>
      <c r="K595" s="38">
        <f>IF(A595="","",IF(J595&lt;&gt;"","Discarded",IF(COUNTIF('Sales'!$B$2:$B$1000,A595)-COUNTIFS('Sales'!$B$2:$B$1000,A595,'Sales'!$F$2:$F$1000,"Cancelled")-COUNTIFS('Sales'!$B$2:$B$1000,A595,'Sales'!$F$2:$F$1000,"Returned")&gt;0,"Sold",IF(N(I595)&gt;0,"Online","In stock"))))</f>
        <v/>
      </c>
      <c r="L595" s="37">
        <f>IF(K595&lt;&gt;"Sold","",IFERROR(MAXIFS('Sales'!$A$2:$A$1000,'Sales'!$B$2:$B$1000,A595,'Sales'!$F$2:$F$1000,"&lt;&gt;Cancelled",'Sales'!$F$2:$F$1000,"&lt;&gt;Returned"),""))</f>
        <v/>
      </c>
      <c r="M595" s="39">
        <f>IF(OR(A595="",H595=""),"",IF(K595="Sold",IF(L595="","",L595-H595),TODAY()-H595))</f>
        <v/>
      </c>
      <c r="N595" s="38">
        <f>IF(OR(A595="",M595=""),"",IF(AND(K595&lt;&gt;"Sold",K595&lt;&gt;"Discarded",M595&gt;=JoursDormant),"Yes",""))</f>
        <v/>
      </c>
      <c r="O595" s="38">
        <f>IF(B595="","",IFERROR(INDEX('Purchases'!$I$2:$I$1000,MATCH(B595,'Purchases'!$A$2:$A$1000,0)),""))</f>
        <v/>
      </c>
    </row>
    <row r="596">
      <c r="G596" s="36">
        <f>IF(B596="","",IFERROR(INDEX('Purchases'!$G$2:$G$1000,MATCH(B596,'Purchases'!$A$2:$A$1000,0)),""))</f>
        <v/>
      </c>
      <c r="H596" s="37">
        <f>IF(B596="","",IFERROR(INDEX('Purchases'!$B$2:$B$1000,MATCH(B596,'Purchases'!$A$2:$A$1000,0)),""))</f>
        <v/>
      </c>
      <c r="I596" s="35" t="n"/>
      <c r="K596" s="38">
        <f>IF(A596="","",IF(J596&lt;&gt;"","Discarded",IF(COUNTIF('Sales'!$B$2:$B$1000,A596)-COUNTIFS('Sales'!$B$2:$B$1000,A596,'Sales'!$F$2:$F$1000,"Cancelled")-COUNTIFS('Sales'!$B$2:$B$1000,A596,'Sales'!$F$2:$F$1000,"Returned")&gt;0,"Sold",IF(N(I596)&gt;0,"Online","In stock"))))</f>
        <v/>
      </c>
      <c r="L596" s="37">
        <f>IF(K596&lt;&gt;"Sold","",IFERROR(MAXIFS('Sales'!$A$2:$A$1000,'Sales'!$B$2:$B$1000,A596,'Sales'!$F$2:$F$1000,"&lt;&gt;Cancelled",'Sales'!$F$2:$F$1000,"&lt;&gt;Returned"),""))</f>
        <v/>
      </c>
      <c r="M596" s="39">
        <f>IF(OR(A596="",H596=""),"",IF(K596="Sold",IF(L596="","",L596-H596),TODAY()-H596))</f>
        <v/>
      </c>
      <c r="N596" s="38">
        <f>IF(OR(A596="",M596=""),"",IF(AND(K596&lt;&gt;"Sold",K596&lt;&gt;"Discarded",M596&gt;=JoursDormant),"Yes",""))</f>
        <v/>
      </c>
      <c r="O596" s="38">
        <f>IF(B596="","",IFERROR(INDEX('Purchases'!$I$2:$I$1000,MATCH(B596,'Purchases'!$A$2:$A$1000,0)),""))</f>
        <v/>
      </c>
    </row>
    <row r="597">
      <c r="G597" s="36">
        <f>IF(B597="","",IFERROR(INDEX('Purchases'!$G$2:$G$1000,MATCH(B597,'Purchases'!$A$2:$A$1000,0)),""))</f>
        <v/>
      </c>
      <c r="H597" s="37">
        <f>IF(B597="","",IFERROR(INDEX('Purchases'!$B$2:$B$1000,MATCH(B597,'Purchases'!$A$2:$A$1000,0)),""))</f>
        <v/>
      </c>
      <c r="I597" s="35" t="n"/>
      <c r="K597" s="38">
        <f>IF(A597="","",IF(J597&lt;&gt;"","Discarded",IF(COUNTIF('Sales'!$B$2:$B$1000,A597)-COUNTIFS('Sales'!$B$2:$B$1000,A597,'Sales'!$F$2:$F$1000,"Cancelled")-COUNTIFS('Sales'!$B$2:$B$1000,A597,'Sales'!$F$2:$F$1000,"Returned")&gt;0,"Sold",IF(N(I597)&gt;0,"Online","In stock"))))</f>
        <v/>
      </c>
      <c r="L597" s="37">
        <f>IF(K597&lt;&gt;"Sold","",IFERROR(MAXIFS('Sales'!$A$2:$A$1000,'Sales'!$B$2:$B$1000,A597,'Sales'!$F$2:$F$1000,"&lt;&gt;Cancelled",'Sales'!$F$2:$F$1000,"&lt;&gt;Returned"),""))</f>
        <v/>
      </c>
      <c r="M597" s="39">
        <f>IF(OR(A597="",H597=""),"",IF(K597="Sold",IF(L597="","",L597-H597),TODAY()-H597))</f>
        <v/>
      </c>
      <c r="N597" s="38">
        <f>IF(OR(A597="",M597=""),"",IF(AND(K597&lt;&gt;"Sold",K597&lt;&gt;"Discarded",M597&gt;=JoursDormant),"Yes",""))</f>
        <v/>
      </c>
      <c r="O597" s="38">
        <f>IF(B597="","",IFERROR(INDEX('Purchases'!$I$2:$I$1000,MATCH(B597,'Purchases'!$A$2:$A$1000,0)),""))</f>
        <v/>
      </c>
    </row>
    <row r="598">
      <c r="G598" s="36">
        <f>IF(B598="","",IFERROR(INDEX('Purchases'!$G$2:$G$1000,MATCH(B598,'Purchases'!$A$2:$A$1000,0)),""))</f>
        <v/>
      </c>
      <c r="H598" s="37">
        <f>IF(B598="","",IFERROR(INDEX('Purchases'!$B$2:$B$1000,MATCH(B598,'Purchases'!$A$2:$A$1000,0)),""))</f>
        <v/>
      </c>
      <c r="I598" s="35" t="n"/>
      <c r="K598" s="38">
        <f>IF(A598="","",IF(J598&lt;&gt;"","Discarded",IF(COUNTIF('Sales'!$B$2:$B$1000,A598)-COUNTIFS('Sales'!$B$2:$B$1000,A598,'Sales'!$F$2:$F$1000,"Cancelled")-COUNTIFS('Sales'!$B$2:$B$1000,A598,'Sales'!$F$2:$F$1000,"Returned")&gt;0,"Sold",IF(N(I598)&gt;0,"Online","In stock"))))</f>
        <v/>
      </c>
      <c r="L598" s="37">
        <f>IF(K598&lt;&gt;"Sold","",IFERROR(MAXIFS('Sales'!$A$2:$A$1000,'Sales'!$B$2:$B$1000,A598,'Sales'!$F$2:$F$1000,"&lt;&gt;Cancelled",'Sales'!$F$2:$F$1000,"&lt;&gt;Returned"),""))</f>
        <v/>
      </c>
      <c r="M598" s="39">
        <f>IF(OR(A598="",H598=""),"",IF(K598="Sold",IF(L598="","",L598-H598),TODAY()-H598))</f>
        <v/>
      </c>
      <c r="N598" s="38">
        <f>IF(OR(A598="",M598=""),"",IF(AND(K598&lt;&gt;"Sold",K598&lt;&gt;"Discarded",M598&gt;=JoursDormant),"Yes",""))</f>
        <v/>
      </c>
      <c r="O598" s="38">
        <f>IF(B598="","",IFERROR(INDEX('Purchases'!$I$2:$I$1000,MATCH(B598,'Purchases'!$A$2:$A$1000,0)),""))</f>
        <v/>
      </c>
    </row>
    <row r="599">
      <c r="G599" s="36">
        <f>IF(B599="","",IFERROR(INDEX('Purchases'!$G$2:$G$1000,MATCH(B599,'Purchases'!$A$2:$A$1000,0)),""))</f>
        <v/>
      </c>
      <c r="H599" s="37">
        <f>IF(B599="","",IFERROR(INDEX('Purchases'!$B$2:$B$1000,MATCH(B599,'Purchases'!$A$2:$A$1000,0)),""))</f>
        <v/>
      </c>
      <c r="I599" s="35" t="n"/>
      <c r="K599" s="38">
        <f>IF(A599="","",IF(J599&lt;&gt;"","Discarded",IF(COUNTIF('Sales'!$B$2:$B$1000,A599)-COUNTIFS('Sales'!$B$2:$B$1000,A599,'Sales'!$F$2:$F$1000,"Cancelled")-COUNTIFS('Sales'!$B$2:$B$1000,A599,'Sales'!$F$2:$F$1000,"Returned")&gt;0,"Sold",IF(N(I599)&gt;0,"Online","In stock"))))</f>
        <v/>
      </c>
      <c r="L599" s="37">
        <f>IF(K599&lt;&gt;"Sold","",IFERROR(MAXIFS('Sales'!$A$2:$A$1000,'Sales'!$B$2:$B$1000,A599,'Sales'!$F$2:$F$1000,"&lt;&gt;Cancelled",'Sales'!$F$2:$F$1000,"&lt;&gt;Returned"),""))</f>
        <v/>
      </c>
      <c r="M599" s="39">
        <f>IF(OR(A599="",H599=""),"",IF(K599="Sold",IF(L599="","",L599-H599),TODAY()-H599))</f>
        <v/>
      </c>
      <c r="N599" s="38">
        <f>IF(OR(A599="",M599=""),"",IF(AND(K599&lt;&gt;"Sold",K599&lt;&gt;"Discarded",M599&gt;=JoursDormant),"Yes",""))</f>
        <v/>
      </c>
      <c r="O599" s="38">
        <f>IF(B599="","",IFERROR(INDEX('Purchases'!$I$2:$I$1000,MATCH(B599,'Purchases'!$A$2:$A$1000,0)),""))</f>
        <v/>
      </c>
    </row>
    <row r="600">
      <c r="G600" s="36">
        <f>IF(B600="","",IFERROR(INDEX('Purchases'!$G$2:$G$1000,MATCH(B600,'Purchases'!$A$2:$A$1000,0)),""))</f>
        <v/>
      </c>
      <c r="H600" s="37">
        <f>IF(B600="","",IFERROR(INDEX('Purchases'!$B$2:$B$1000,MATCH(B600,'Purchases'!$A$2:$A$1000,0)),""))</f>
        <v/>
      </c>
      <c r="I600" s="35" t="n"/>
      <c r="K600" s="38">
        <f>IF(A600="","",IF(J600&lt;&gt;"","Discarded",IF(COUNTIF('Sales'!$B$2:$B$1000,A600)-COUNTIFS('Sales'!$B$2:$B$1000,A600,'Sales'!$F$2:$F$1000,"Cancelled")-COUNTIFS('Sales'!$B$2:$B$1000,A600,'Sales'!$F$2:$F$1000,"Returned")&gt;0,"Sold",IF(N(I600)&gt;0,"Online","In stock"))))</f>
        <v/>
      </c>
      <c r="L600" s="37">
        <f>IF(K600&lt;&gt;"Sold","",IFERROR(MAXIFS('Sales'!$A$2:$A$1000,'Sales'!$B$2:$B$1000,A600,'Sales'!$F$2:$F$1000,"&lt;&gt;Cancelled",'Sales'!$F$2:$F$1000,"&lt;&gt;Returned"),""))</f>
        <v/>
      </c>
      <c r="M600" s="39">
        <f>IF(OR(A600="",H600=""),"",IF(K600="Sold",IF(L600="","",L600-H600),TODAY()-H600))</f>
        <v/>
      </c>
      <c r="N600" s="38">
        <f>IF(OR(A600="",M600=""),"",IF(AND(K600&lt;&gt;"Sold",K600&lt;&gt;"Discarded",M600&gt;=JoursDormant),"Yes",""))</f>
        <v/>
      </c>
      <c r="O600" s="38">
        <f>IF(B600="","",IFERROR(INDEX('Purchases'!$I$2:$I$1000,MATCH(B600,'Purchases'!$A$2:$A$1000,0)),""))</f>
        <v/>
      </c>
    </row>
    <row r="601">
      <c r="G601" s="36">
        <f>IF(B601="","",IFERROR(INDEX('Purchases'!$G$2:$G$1000,MATCH(B601,'Purchases'!$A$2:$A$1000,0)),""))</f>
        <v/>
      </c>
      <c r="H601" s="37">
        <f>IF(B601="","",IFERROR(INDEX('Purchases'!$B$2:$B$1000,MATCH(B601,'Purchases'!$A$2:$A$1000,0)),""))</f>
        <v/>
      </c>
      <c r="I601" s="35" t="n"/>
      <c r="K601" s="38">
        <f>IF(A601="","",IF(J601&lt;&gt;"","Discarded",IF(COUNTIF('Sales'!$B$2:$B$1000,A601)-COUNTIFS('Sales'!$B$2:$B$1000,A601,'Sales'!$F$2:$F$1000,"Cancelled")-COUNTIFS('Sales'!$B$2:$B$1000,A601,'Sales'!$F$2:$F$1000,"Returned")&gt;0,"Sold",IF(N(I601)&gt;0,"Online","In stock"))))</f>
        <v/>
      </c>
      <c r="L601" s="37">
        <f>IF(K601&lt;&gt;"Sold","",IFERROR(MAXIFS('Sales'!$A$2:$A$1000,'Sales'!$B$2:$B$1000,A601,'Sales'!$F$2:$F$1000,"&lt;&gt;Cancelled",'Sales'!$F$2:$F$1000,"&lt;&gt;Returned"),""))</f>
        <v/>
      </c>
      <c r="M601" s="39">
        <f>IF(OR(A601="",H601=""),"",IF(K601="Sold",IF(L601="","",L601-H601),TODAY()-H601))</f>
        <v/>
      </c>
      <c r="N601" s="38">
        <f>IF(OR(A601="",M601=""),"",IF(AND(K601&lt;&gt;"Sold",K601&lt;&gt;"Discarded",M601&gt;=JoursDormant),"Yes",""))</f>
        <v/>
      </c>
      <c r="O601" s="38">
        <f>IF(B601="","",IFERROR(INDEX('Purchases'!$I$2:$I$1000,MATCH(B601,'Purchases'!$A$2:$A$1000,0)),""))</f>
        <v/>
      </c>
    </row>
    <row r="602">
      <c r="G602" s="36">
        <f>IF(B602="","",IFERROR(INDEX('Purchases'!$G$2:$G$1000,MATCH(B602,'Purchases'!$A$2:$A$1000,0)),""))</f>
        <v/>
      </c>
      <c r="H602" s="37">
        <f>IF(B602="","",IFERROR(INDEX('Purchases'!$B$2:$B$1000,MATCH(B602,'Purchases'!$A$2:$A$1000,0)),""))</f>
        <v/>
      </c>
      <c r="I602" s="35" t="n"/>
      <c r="K602" s="38">
        <f>IF(A602="","",IF(J602&lt;&gt;"","Discarded",IF(COUNTIF('Sales'!$B$2:$B$1000,A602)-COUNTIFS('Sales'!$B$2:$B$1000,A602,'Sales'!$F$2:$F$1000,"Cancelled")-COUNTIFS('Sales'!$B$2:$B$1000,A602,'Sales'!$F$2:$F$1000,"Returned")&gt;0,"Sold",IF(N(I602)&gt;0,"Online","In stock"))))</f>
        <v/>
      </c>
      <c r="L602" s="37">
        <f>IF(K602&lt;&gt;"Sold","",IFERROR(MAXIFS('Sales'!$A$2:$A$1000,'Sales'!$B$2:$B$1000,A602,'Sales'!$F$2:$F$1000,"&lt;&gt;Cancelled",'Sales'!$F$2:$F$1000,"&lt;&gt;Returned"),""))</f>
        <v/>
      </c>
      <c r="M602" s="39">
        <f>IF(OR(A602="",H602=""),"",IF(K602="Sold",IF(L602="","",L602-H602),TODAY()-H602))</f>
        <v/>
      </c>
      <c r="N602" s="38">
        <f>IF(OR(A602="",M602=""),"",IF(AND(K602&lt;&gt;"Sold",K602&lt;&gt;"Discarded",M602&gt;=JoursDormant),"Yes",""))</f>
        <v/>
      </c>
      <c r="O602" s="38">
        <f>IF(B602="","",IFERROR(INDEX('Purchases'!$I$2:$I$1000,MATCH(B602,'Purchases'!$A$2:$A$1000,0)),""))</f>
        <v/>
      </c>
    </row>
    <row r="603">
      <c r="G603" s="36">
        <f>IF(B603="","",IFERROR(INDEX('Purchases'!$G$2:$G$1000,MATCH(B603,'Purchases'!$A$2:$A$1000,0)),""))</f>
        <v/>
      </c>
      <c r="H603" s="37">
        <f>IF(B603="","",IFERROR(INDEX('Purchases'!$B$2:$B$1000,MATCH(B603,'Purchases'!$A$2:$A$1000,0)),""))</f>
        <v/>
      </c>
      <c r="I603" s="35" t="n"/>
      <c r="K603" s="38">
        <f>IF(A603="","",IF(J603&lt;&gt;"","Discarded",IF(COUNTIF('Sales'!$B$2:$B$1000,A603)-COUNTIFS('Sales'!$B$2:$B$1000,A603,'Sales'!$F$2:$F$1000,"Cancelled")-COUNTIFS('Sales'!$B$2:$B$1000,A603,'Sales'!$F$2:$F$1000,"Returned")&gt;0,"Sold",IF(N(I603)&gt;0,"Online","In stock"))))</f>
        <v/>
      </c>
      <c r="L603" s="37">
        <f>IF(K603&lt;&gt;"Sold","",IFERROR(MAXIFS('Sales'!$A$2:$A$1000,'Sales'!$B$2:$B$1000,A603,'Sales'!$F$2:$F$1000,"&lt;&gt;Cancelled",'Sales'!$F$2:$F$1000,"&lt;&gt;Returned"),""))</f>
        <v/>
      </c>
      <c r="M603" s="39">
        <f>IF(OR(A603="",H603=""),"",IF(K603="Sold",IF(L603="","",L603-H603),TODAY()-H603))</f>
        <v/>
      </c>
      <c r="N603" s="38">
        <f>IF(OR(A603="",M603=""),"",IF(AND(K603&lt;&gt;"Sold",K603&lt;&gt;"Discarded",M603&gt;=JoursDormant),"Yes",""))</f>
        <v/>
      </c>
      <c r="O603" s="38">
        <f>IF(B603="","",IFERROR(INDEX('Purchases'!$I$2:$I$1000,MATCH(B603,'Purchases'!$A$2:$A$1000,0)),""))</f>
        <v/>
      </c>
    </row>
    <row r="604">
      <c r="G604" s="36">
        <f>IF(B604="","",IFERROR(INDEX('Purchases'!$G$2:$G$1000,MATCH(B604,'Purchases'!$A$2:$A$1000,0)),""))</f>
        <v/>
      </c>
      <c r="H604" s="37">
        <f>IF(B604="","",IFERROR(INDEX('Purchases'!$B$2:$B$1000,MATCH(B604,'Purchases'!$A$2:$A$1000,0)),""))</f>
        <v/>
      </c>
      <c r="I604" s="35" t="n"/>
      <c r="K604" s="38">
        <f>IF(A604="","",IF(J604&lt;&gt;"","Discarded",IF(COUNTIF('Sales'!$B$2:$B$1000,A604)-COUNTIFS('Sales'!$B$2:$B$1000,A604,'Sales'!$F$2:$F$1000,"Cancelled")-COUNTIFS('Sales'!$B$2:$B$1000,A604,'Sales'!$F$2:$F$1000,"Returned")&gt;0,"Sold",IF(N(I604)&gt;0,"Online","In stock"))))</f>
        <v/>
      </c>
      <c r="L604" s="37">
        <f>IF(K604&lt;&gt;"Sold","",IFERROR(MAXIFS('Sales'!$A$2:$A$1000,'Sales'!$B$2:$B$1000,A604,'Sales'!$F$2:$F$1000,"&lt;&gt;Cancelled",'Sales'!$F$2:$F$1000,"&lt;&gt;Returned"),""))</f>
        <v/>
      </c>
      <c r="M604" s="39">
        <f>IF(OR(A604="",H604=""),"",IF(K604="Sold",IF(L604="","",L604-H604),TODAY()-H604))</f>
        <v/>
      </c>
      <c r="N604" s="38">
        <f>IF(OR(A604="",M604=""),"",IF(AND(K604&lt;&gt;"Sold",K604&lt;&gt;"Discarded",M604&gt;=JoursDormant),"Yes",""))</f>
        <v/>
      </c>
      <c r="O604" s="38">
        <f>IF(B604="","",IFERROR(INDEX('Purchases'!$I$2:$I$1000,MATCH(B604,'Purchases'!$A$2:$A$1000,0)),""))</f>
        <v/>
      </c>
    </row>
    <row r="605">
      <c r="G605" s="36">
        <f>IF(B605="","",IFERROR(INDEX('Purchases'!$G$2:$G$1000,MATCH(B605,'Purchases'!$A$2:$A$1000,0)),""))</f>
        <v/>
      </c>
      <c r="H605" s="37">
        <f>IF(B605="","",IFERROR(INDEX('Purchases'!$B$2:$B$1000,MATCH(B605,'Purchases'!$A$2:$A$1000,0)),""))</f>
        <v/>
      </c>
      <c r="I605" s="35" t="n"/>
      <c r="K605" s="38">
        <f>IF(A605="","",IF(J605&lt;&gt;"","Discarded",IF(COUNTIF('Sales'!$B$2:$B$1000,A605)-COUNTIFS('Sales'!$B$2:$B$1000,A605,'Sales'!$F$2:$F$1000,"Cancelled")-COUNTIFS('Sales'!$B$2:$B$1000,A605,'Sales'!$F$2:$F$1000,"Returned")&gt;0,"Sold",IF(N(I605)&gt;0,"Online","In stock"))))</f>
        <v/>
      </c>
      <c r="L605" s="37">
        <f>IF(K605&lt;&gt;"Sold","",IFERROR(MAXIFS('Sales'!$A$2:$A$1000,'Sales'!$B$2:$B$1000,A605,'Sales'!$F$2:$F$1000,"&lt;&gt;Cancelled",'Sales'!$F$2:$F$1000,"&lt;&gt;Returned"),""))</f>
        <v/>
      </c>
      <c r="M605" s="39">
        <f>IF(OR(A605="",H605=""),"",IF(K605="Sold",IF(L605="","",L605-H605),TODAY()-H605))</f>
        <v/>
      </c>
      <c r="N605" s="38">
        <f>IF(OR(A605="",M605=""),"",IF(AND(K605&lt;&gt;"Sold",K605&lt;&gt;"Discarded",M605&gt;=JoursDormant),"Yes",""))</f>
        <v/>
      </c>
      <c r="O605" s="38">
        <f>IF(B605="","",IFERROR(INDEX('Purchases'!$I$2:$I$1000,MATCH(B605,'Purchases'!$A$2:$A$1000,0)),""))</f>
        <v/>
      </c>
    </row>
    <row r="606">
      <c r="G606" s="36">
        <f>IF(B606="","",IFERROR(INDEX('Purchases'!$G$2:$G$1000,MATCH(B606,'Purchases'!$A$2:$A$1000,0)),""))</f>
        <v/>
      </c>
      <c r="H606" s="37">
        <f>IF(B606="","",IFERROR(INDEX('Purchases'!$B$2:$B$1000,MATCH(B606,'Purchases'!$A$2:$A$1000,0)),""))</f>
        <v/>
      </c>
      <c r="I606" s="35" t="n"/>
      <c r="K606" s="38">
        <f>IF(A606="","",IF(J606&lt;&gt;"","Discarded",IF(COUNTIF('Sales'!$B$2:$B$1000,A606)-COUNTIFS('Sales'!$B$2:$B$1000,A606,'Sales'!$F$2:$F$1000,"Cancelled")-COUNTIFS('Sales'!$B$2:$B$1000,A606,'Sales'!$F$2:$F$1000,"Returned")&gt;0,"Sold",IF(N(I606)&gt;0,"Online","In stock"))))</f>
        <v/>
      </c>
      <c r="L606" s="37">
        <f>IF(K606&lt;&gt;"Sold","",IFERROR(MAXIFS('Sales'!$A$2:$A$1000,'Sales'!$B$2:$B$1000,A606,'Sales'!$F$2:$F$1000,"&lt;&gt;Cancelled",'Sales'!$F$2:$F$1000,"&lt;&gt;Returned"),""))</f>
        <v/>
      </c>
      <c r="M606" s="39">
        <f>IF(OR(A606="",H606=""),"",IF(K606="Sold",IF(L606="","",L606-H606),TODAY()-H606))</f>
        <v/>
      </c>
      <c r="N606" s="38">
        <f>IF(OR(A606="",M606=""),"",IF(AND(K606&lt;&gt;"Sold",K606&lt;&gt;"Discarded",M606&gt;=JoursDormant),"Yes",""))</f>
        <v/>
      </c>
      <c r="O606" s="38">
        <f>IF(B606="","",IFERROR(INDEX('Purchases'!$I$2:$I$1000,MATCH(B606,'Purchases'!$A$2:$A$1000,0)),""))</f>
        <v/>
      </c>
    </row>
    <row r="607">
      <c r="G607" s="36">
        <f>IF(B607="","",IFERROR(INDEX('Purchases'!$G$2:$G$1000,MATCH(B607,'Purchases'!$A$2:$A$1000,0)),""))</f>
        <v/>
      </c>
      <c r="H607" s="37">
        <f>IF(B607="","",IFERROR(INDEX('Purchases'!$B$2:$B$1000,MATCH(B607,'Purchases'!$A$2:$A$1000,0)),""))</f>
        <v/>
      </c>
      <c r="I607" s="35" t="n"/>
      <c r="K607" s="38">
        <f>IF(A607="","",IF(J607&lt;&gt;"","Discarded",IF(COUNTIF('Sales'!$B$2:$B$1000,A607)-COUNTIFS('Sales'!$B$2:$B$1000,A607,'Sales'!$F$2:$F$1000,"Cancelled")-COUNTIFS('Sales'!$B$2:$B$1000,A607,'Sales'!$F$2:$F$1000,"Returned")&gt;0,"Sold",IF(N(I607)&gt;0,"Online","In stock"))))</f>
        <v/>
      </c>
      <c r="L607" s="37">
        <f>IF(K607&lt;&gt;"Sold","",IFERROR(MAXIFS('Sales'!$A$2:$A$1000,'Sales'!$B$2:$B$1000,A607,'Sales'!$F$2:$F$1000,"&lt;&gt;Cancelled",'Sales'!$F$2:$F$1000,"&lt;&gt;Returned"),""))</f>
        <v/>
      </c>
      <c r="M607" s="39">
        <f>IF(OR(A607="",H607=""),"",IF(K607="Sold",IF(L607="","",L607-H607),TODAY()-H607))</f>
        <v/>
      </c>
      <c r="N607" s="38">
        <f>IF(OR(A607="",M607=""),"",IF(AND(K607&lt;&gt;"Sold",K607&lt;&gt;"Discarded",M607&gt;=JoursDormant),"Yes",""))</f>
        <v/>
      </c>
      <c r="O607" s="38">
        <f>IF(B607="","",IFERROR(INDEX('Purchases'!$I$2:$I$1000,MATCH(B607,'Purchases'!$A$2:$A$1000,0)),""))</f>
        <v/>
      </c>
    </row>
    <row r="608">
      <c r="G608" s="36">
        <f>IF(B608="","",IFERROR(INDEX('Purchases'!$G$2:$G$1000,MATCH(B608,'Purchases'!$A$2:$A$1000,0)),""))</f>
        <v/>
      </c>
      <c r="H608" s="37">
        <f>IF(B608="","",IFERROR(INDEX('Purchases'!$B$2:$B$1000,MATCH(B608,'Purchases'!$A$2:$A$1000,0)),""))</f>
        <v/>
      </c>
      <c r="I608" s="35" t="n"/>
      <c r="K608" s="38">
        <f>IF(A608="","",IF(J608&lt;&gt;"","Discarded",IF(COUNTIF('Sales'!$B$2:$B$1000,A608)-COUNTIFS('Sales'!$B$2:$B$1000,A608,'Sales'!$F$2:$F$1000,"Cancelled")-COUNTIFS('Sales'!$B$2:$B$1000,A608,'Sales'!$F$2:$F$1000,"Returned")&gt;0,"Sold",IF(N(I608)&gt;0,"Online","In stock"))))</f>
        <v/>
      </c>
      <c r="L608" s="37">
        <f>IF(K608&lt;&gt;"Sold","",IFERROR(MAXIFS('Sales'!$A$2:$A$1000,'Sales'!$B$2:$B$1000,A608,'Sales'!$F$2:$F$1000,"&lt;&gt;Cancelled",'Sales'!$F$2:$F$1000,"&lt;&gt;Returned"),""))</f>
        <v/>
      </c>
      <c r="M608" s="39">
        <f>IF(OR(A608="",H608=""),"",IF(K608="Sold",IF(L608="","",L608-H608),TODAY()-H608))</f>
        <v/>
      </c>
      <c r="N608" s="38">
        <f>IF(OR(A608="",M608=""),"",IF(AND(K608&lt;&gt;"Sold",K608&lt;&gt;"Discarded",M608&gt;=JoursDormant),"Yes",""))</f>
        <v/>
      </c>
      <c r="O608" s="38">
        <f>IF(B608="","",IFERROR(INDEX('Purchases'!$I$2:$I$1000,MATCH(B608,'Purchases'!$A$2:$A$1000,0)),""))</f>
        <v/>
      </c>
    </row>
    <row r="609">
      <c r="G609" s="36">
        <f>IF(B609="","",IFERROR(INDEX('Purchases'!$G$2:$G$1000,MATCH(B609,'Purchases'!$A$2:$A$1000,0)),""))</f>
        <v/>
      </c>
      <c r="H609" s="37">
        <f>IF(B609="","",IFERROR(INDEX('Purchases'!$B$2:$B$1000,MATCH(B609,'Purchases'!$A$2:$A$1000,0)),""))</f>
        <v/>
      </c>
      <c r="I609" s="35" t="n"/>
      <c r="K609" s="38">
        <f>IF(A609="","",IF(J609&lt;&gt;"","Discarded",IF(COUNTIF('Sales'!$B$2:$B$1000,A609)-COUNTIFS('Sales'!$B$2:$B$1000,A609,'Sales'!$F$2:$F$1000,"Cancelled")-COUNTIFS('Sales'!$B$2:$B$1000,A609,'Sales'!$F$2:$F$1000,"Returned")&gt;0,"Sold",IF(N(I609)&gt;0,"Online","In stock"))))</f>
        <v/>
      </c>
      <c r="L609" s="37">
        <f>IF(K609&lt;&gt;"Sold","",IFERROR(MAXIFS('Sales'!$A$2:$A$1000,'Sales'!$B$2:$B$1000,A609,'Sales'!$F$2:$F$1000,"&lt;&gt;Cancelled",'Sales'!$F$2:$F$1000,"&lt;&gt;Returned"),""))</f>
        <v/>
      </c>
      <c r="M609" s="39">
        <f>IF(OR(A609="",H609=""),"",IF(K609="Sold",IF(L609="","",L609-H609),TODAY()-H609))</f>
        <v/>
      </c>
      <c r="N609" s="38">
        <f>IF(OR(A609="",M609=""),"",IF(AND(K609&lt;&gt;"Sold",K609&lt;&gt;"Discarded",M609&gt;=JoursDormant),"Yes",""))</f>
        <v/>
      </c>
      <c r="O609" s="38">
        <f>IF(B609="","",IFERROR(INDEX('Purchases'!$I$2:$I$1000,MATCH(B609,'Purchases'!$A$2:$A$1000,0)),""))</f>
        <v/>
      </c>
    </row>
    <row r="610">
      <c r="G610" s="36">
        <f>IF(B610="","",IFERROR(INDEX('Purchases'!$G$2:$G$1000,MATCH(B610,'Purchases'!$A$2:$A$1000,0)),""))</f>
        <v/>
      </c>
      <c r="H610" s="37">
        <f>IF(B610="","",IFERROR(INDEX('Purchases'!$B$2:$B$1000,MATCH(B610,'Purchases'!$A$2:$A$1000,0)),""))</f>
        <v/>
      </c>
      <c r="I610" s="35" t="n"/>
      <c r="K610" s="38">
        <f>IF(A610="","",IF(J610&lt;&gt;"","Discarded",IF(COUNTIF('Sales'!$B$2:$B$1000,A610)-COUNTIFS('Sales'!$B$2:$B$1000,A610,'Sales'!$F$2:$F$1000,"Cancelled")-COUNTIFS('Sales'!$B$2:$B$1000,A610,'Sales'!$F$2:$F$1000,"Returned")&gt;0,"Sold",IF(N(I610)&gt;0,"Online","In stock"))))</f>
        <v/>
      </c>
      <c r="L610" s="37">
        <f>IF(K610&lt;&gt;"Sold","",IFERROR(MAXIFS('Sales'!$A$2:$A$1000,'Sales'!$B$2:$B$1000,A610,'Sales'!$F$2:$F$1000,"&lt;&gt;Cancelled",'Sales'!$F$2:$F$1000,"&lt;&gt;Returned"),""))</f>
        <v/>
      </c>
      <c r="M610" s="39">
        <f>IF(OR(A610="",H610=""),"",IF(K610="Sold",IF(L610="","",L610-H610),TODAY()-H610))</f>
        <v/>
      </c>
      <c r="N610" s="38">
        <f>IF(OR(A610="",M610=""),"",IF(AND(K610&lt;&gt;"Sold",K610&lt;&gt;"Discarded",M610&gt;=JoursDormant),"Yes",""))</f>
        <v/>
      </c>
      <c r="O610" s="38">
        <f>IF(B610="","",IFERROR(INDEX('Purchases'!$I$2:$I$1000,MATCH(B610,'Purchases'!$A$2:$A$1000,0)),""))</f>
        <v/>
      </c>
    </row>
    <row r="611">
      <c r="G611" s="36">
        <f>IF(B611="","",IFERROR(INDEX('Purchases'!$G$2:$G$1000,MATCH(B611,'Purchases'!$A$2:$A$1000,0)),""))</f>
        <v/>
      </c>
      <c r="H611" s="37">
        <f>IF(B611="","",IFERROR(INDEX('Purchases'!$B$2:$B$1000,MATCH(B611,'Purchases'!$A$2:$A$1000,0)),""))</f>
        <v/>
      </c>
      <c r="I611" s="35" t="n"/>
      <c r="K611" s="38">
        <f>IF(A611="","",IF(J611&lt;&gt;"","Discarded",IF(COUNTIF('Sales'!$B$2:$B$1000,A611)-COUNTIFS('Sales'!$B$2:$B$1000,A611,'Sales'!$F$2:$F$1000,"Cancelled")-COUNTIFS('Sales'!$B$2:$B$1000,A611,'Sales'!$F$2:$F$1000,"Returned")&gt;0,"Sold",IF(N(I611)&gt;0,"Online","In stock"))))</f>
        <v/>
      </c>
      <c r="L611" s="37">
        <f>IF(K611&lt;&gt;"Sold","",IFERROR(MAXIFS('Sales'!$A$2:$A$1000,'Sales'!$B$2:$B$1000,A611,'Sales'!$F$2:$F$1000,"&lt;&gt;Cancelled",'Sales'!$F$2:$F$1000,"&lt;&gt;Returned"),""))</f>
        <v/>
      </c>
      <c r="M611" s="39">
        <f>IF(OR(A611="",H611=""),"",IF(K611="Sold",IF(L611="","",L611-H611),TODAY()-H611))</f>
        <v/>
      </c>
      <c r="N611" s="38">
        <f>IF(OR(A611="",M611=""),"",IF(AND(K611&lt;&gt;"Sold",K611&lt;&gt;"Discarded",M611&gt;=JoursDormant),"Yes",""))</f>
        <v/>
      </c>
      <c r="O611" s="38">
        <f>IF(B611="","",IFERROR(INDEX('Purchases'!$I$2:$I$1000,MATCH(B611,'Purchases'!$A$2:$A$1000,0)),""))</f>
        <v/>
      </c>
    </row>
    <row r="612">
      <c r="G612" s="36">
        <f>IF(B612="","",IFERROR(INDEX('Purchases'!$G$2:$G$1000,MATCH(B612,'Purchases'!$A$2:$A$1000,0)),""))</f>
        <v/>
      </c>
      <c r="H612" s="37">
        <f>IF(B612="","",IFERROR(INDEX('Purchases'!$B$2:$B$1000,MATCH(B612,'Purchases'!$A$2:$A$1000,0)),""))</f>
        <v/>
      </c>
      <c r="I612" s="35" t="n"/>
      <c r="K612" s="38">
        <f>IF(A612="","",IF(J612&lt;&gt;"","Discarded",IF(COUNTIF('Sales'!$B$2:$B$1000,A612)-COUNTIFS('Sales'!$B$2:$B$1000,A612,'Sales'!$F$2:$F$1000,"Cancelled")-COUNTIFS('Sales'!$B$2:$B$1000,A612,'Sales'!$F$2:$F$1000,"Returned")&gt;0,"Sold",IF(N(I612)&gt;0,"Online","In stock"))))</f>
        <v/>
      </c>
      <c r="L612" s="37">
        <f>IF(K612&lt;&gt;"Sold","",IFERROR(MAXIFS('Sales'!$A$2:$A$1000,'Sales'!$B$2:$B$1000,A612,'Sales'!$F$2:$F$1000,"&lt;&gt;Cancelled",'Sales'!$F$2:$F$1000,"&lt;&gt;Returned"),""))</f>
        <v/>
      </c>
      <c r="M612" s="39">
        <f>IF(OR(A612="",H612=""),"",IF(K612="Sold",IF(L612="","",L612-H612),TODAY()-H612))</f>
        <v/>
      </c>
      <c r="N612" s="38">
        <f>IF(OR(A612="",M612=""),"",IF(AND(K612&lt;&gt;"Sold",K612&lt;&gt;"Discarded",M612&gt;=JoursDormant),"Yes",""))</f>
        <v/>
      </c>
      <c r="O612" s="38">
        <f>IF(B612="","",IFERROR(INDEX('Purchases'!$I$2:$I$1000,MATCH(B612,'Purchases'!$A$2:$A$1000,0)),""))</f>
        <v/>
      </c>
    </row>
    <row r="613">
      <c r="G613" s="36">
        <f>IF(B613="","",IFERROR(INDEX('Purchases'!$G$2:$G$1000,MATCH(B613,'Purchases'!$A$2:$A$1000,0)),""))</f>
        <v/>
      </c>
      <c r="H613" s="37">
        <f>IF(B613="","",IFERROR(INDEX('Purchases'!$B$2:$B$1000,MATCH(B613,'Purchases'!$A$2:$A$1000,0)),""))</f>
        <v/>
      </c>
      <c r="I613" s="35" t="n"/>
      <c r="K613" s="38">
        <f>IF(A613="","",IF(J613&lt;&gt;"","Discarded",IF(COUNTIF('Sales'!$B$2:$B$1000,A613)-COUNTIFS('Sales'!$B$2:$B$1000,A613,'Sales'!$F$2:$F$1000,"Cancelled")-COUNTIFS('Sales'!$B$2:$B$1000,A613,'Sales'!$F$2:$F$1000,"Returned")&gt;0,"Sold",IF(N(I613)&gt;0,"Online","In stock"))))</f>
        <v/>
      </c>
      <c r="L613" s="37">
        <f>IF(K613&lt;&gt;"Sold","",IFERROR(MAXIFS('Sales'!$A$2:$A$1000,'Sales'!$B$2:$B$1000,A613,'Sales'!$F$2:$F$1000,"&lt;&gt;Cancelled",'Sales'!$F$2:$F$1000,"&lt;&gt;Returned"),""))</f>
        <v/>
      </c>
      <c r="M613" s="39">
        <f>IF(OR(A613="",H613=""),"",IF(K613="Sold",IF(L613="","",L613-H613),TODAY()-H613))</f>
        <v/>
      </c>
      <c r="N613" s="38">
        <f>IF(OR(A613="",M613=""),"",IF(AND(K613&lt;&gt;"Sold",K613&lt;&gt;"Discarded",M613&gt;=JoursDormant),"Yes",""))</f>
        <v/>
      </c>
      <c r="O613" s="38">
        <f>IF(B613="","",IFERROR(INDEX('Purchases'!$I$2:$I$1000,MATCH(B613,'Purchases'!$A$2:$A$1000,0)),""))</f>
        <v/>
      </c>
    </row>
    <row r="614">
      <c r="G614" s="36">
        <f>IF(B614="","",IFERROR(INDEX('Purchases'!$G$2:$G$1000,MATCH(B614,'Purchases'!$A$2:$A$1000,0)),""))</f>
        <v/>
      </c>
      <c r="H614" s="37">
        <f>IF(B614="","",IFERROR(INDEX('Purchases'!$B$2:$B$1000,MATCH(B614,'Purchases'!$A$2:$A$1000,0)),""))</f>
        <v/>
      </c>
      <c r="I614" s="35" t="n"/>
      <c r="K614" s="38">
        <f>IF(A614="","",IF(J614&lt;&gt;"","Discarded",IF(COUNTIF('Sales'!$B$2:$B$1000,A614)-COUNTIFS('Sales'!$B$2:$B$1000,A614,'Sales'!$F$2:$F$1000,"Cancelled")-COUNTIFS('Sales'!$B$2:$B$1000,A614,'Sales'!$F$2:$F$1000,"Returned")&gt;0,"Sold",IF(N(I614)&gt;0,"Online","In stock"))))</f>
        <v/>
      </c>
      <c r="L614" s="37">
        <f>IF(K614&lt;&gt;"Sold","",IFERROR(MAXIFS('Sales'!$A$2:$A$1000,'Sales'!$B$2:$B$1000,A614,'Sales'!$F$2:$F$1000,"&lt;&gt;Cancelled",'Sales'!$F$2:$F$1000,"&lt;&gt;Returned"),""))</f>
        <v/>
      </c>
      <c r="M614" s="39">
        <f>IF(OR(A614="",H614=""),"",IF(K614="Sold",IF(L614="","",L614-H614),TODAY()-H614))</f>
        <v/>
      </c>
      <c r="N614" s="38">
        <f>IF(OR(A614="",M614=""),"",IF(AND(K614&lt;&gt;"Sold",K614&lt;&gt;"Discarded",M614&gt;=JoursDormant),"Yes",""))</f>
        <v/>
      </c>
      <c r="O614" s="38">
        <f>IF(B614="","",IFERROR(INDEX('Purchases'!$I$2:$I$1000,MATCH(B614,'Purchases'!$A$2:$A$1000,0)),""))</f>
        <v/>
      </c>
    </row>
    <row r="615">
      <c r="G615" s="36">
        <f>IF(B615="","",IFERROR(INDEX('Purchases'!$G$2:$G$1000,MATCH(B615,'Purchases'!$A$2:$A$1000,0)),""))</f>
        <v/>
      </c>
      <c r="H615" s="37">
        <f>IF(B615="","",IFERROR(INDEX('Purchases'!$B$2:$B$1000,MATCH(B615,'Purchases'!$A$2:$A$1000,0)),""))</f>
        <v/>
      </c>
      <c r="I615" s="35" t="n"/>
      <c r="K615" s="38">
        <f>IF(A615="","",IF(J615&lt;&gt;"","Discarded",IF(COUNTIF('Sales'!$B$2:$B$1000,A615)-COUNTIFS('Sales'!$B$2:$B$1000,A615,'Sales'!$F$2:$F$1000,"Cancelled")-COUNTIFS('Sales'!$B$2:$B$1000,A615,'Sales'!$F$2:$F$1000,"Returned")&gt;0,"Sold",IF(N(I615)&gt;0,"Online","In stock"))))</f>
        <v/>
      </c>
      <c r="L615" s="37">
        <f>IF(K615&lt;&gt;"Sold","",IFERROR(MAXIFS('Sales'!$A$2:$A$1000,'Sales'!$B$2:$B$1000,A615,'Sales'!$F$2:$F$1000,"&lt;&gt;Cancelled",'Sales'!$F$2:$F$1000,"&lt;&gt;Returned"),""))</f>
        <v/>
      </c>
      <c r="M615" s="39">
        <f>IF(OR(A615="",H615=""),"",IF(K615="Sold",IF(L615="","",L615-H615),TODAY()-H615))</f>
        <v/>
      </c>
      <c r="N615" s="38">
        <f>IF(OR(A615="",M615=""),"",IF(AND(K615&lt;&gt;"Sold",K615&lt;&gt;"Discarded",M615&gt;=JoursDormant),"Yes",""))</f>
        <v/>
      </c>
      <c r="O615" s="38">
        <f>IF(B615="","",IFERROR(INDEX('Purchases'!$I$2:$I$1000,MATCH(B615,'Purchases'!$A$2:$A$1000,0)),""))</f>
        <v/>
      </c>
    </row>
    <row r="616">
      <c r="G616" s="36">
        <f>IF(B616="","",IFERROR(INDEX('Purchases'!$G$2:$G$1000,MATCH(B616,'Purchases'!$A$2:$A$1000,0)),""))</f>
        <v/>
      </c>
      <c r="H616" s="37">
        <f>IF(B616="","",IFERROR(INDEX('Purchases'!$B$2:$B$1000,MATCH(B616,'Purchases'!$A$2:$A$1000,0)),""))</f>
        <v/>
      </c>
      <c r="I616" s="35" t="n"/>
      <c r="K616" s="38">
        <f>IF(A616="","",IF(J616&lt;&gt;"","Discarded",IF(COUNTIF('Sales'!$B$2:$B$1000,A616)-COUNTIFS('Sales'!$B$2:$B$1000,A616,'Sales'!$F$2:$F$1000,"Cancelled")-COUNTIFS('Sales'!$B$2:$B$1000,A616,'Sales'!$F$2:$F$1000,"Returned")&gt;0,"Sold",IF(N(I616)&gt;0,"Online","In stock"))))</f>
        <v/>
      </c>
      <c r="L616" s="37">
        <f>IF(K616&lt;&gt;"Sold","",IFERROR(MAXIFS('Sales'!$A$2:$A$1000,'Sales'!$B$2:$B$1000,A616,'Sales'!$F$2:$F$1000,"&lt;&gt;Cancelled",'Sales'!$F$2:$F$1000,"&lt;&gt;Returned"),""))</f>
        <v/>
      </c>
      <c r="M616" s="39">
        <f>IF(OR(A616="",H616=""),"",IF(K616="Sold",IF(L616="","",L616-H616),TODAY()-H616))</f>
        <v/>
      </c>
      <c r="N616" s="38">
        <f>IF(OR(A616="",M616=""),"",IF(AND(K616&lt;&gt;"Sold",K616&lt;&gt;"Discarded",M616&gt;=JoursDormant),"Yes",""))</f>
        <v/>
      </c>
      <c r="O616" s="38">
        <f>IF(B616="","",IFERROR(INDEX('Purchases'!$I$2:$I$1000,MATCH(B616,'Purchases'!$A$2:$A$1000,0)),""))</f>
        <v/>
      </c>
    </row>
    <row r="617">
      <c r="G617" s="36">
        <f>IF(B617="","",IFERROR(INDEX('Purchases'!$G$2:$G$1000,MATCH(B617,'Purchases'!$A$2:$A$1000,0)),""))</f>
        <v/>
      </c>
      <c r="H617" s="37">
        <f>IF(B617="","",IFERROR(INDEX('Purchases'!$B$2:$B$1000,MATCH(B617,'Purchases'!$A$2:$A$1000,0)),""))</f>
        <v/>
      </c>
      <c r="I617" s="35" t="n"/>
      <c r="K617" s="38">
        <f>IF(A617="","",IF(J617&lt;&gt;"","Discarded",IF(COUNTIF('Sales'!$B$2:$B$1000,A617)-COUNTIFS('Sales'!$B$2:$B$1000,A617,'Sales'!$F$2:$F$1000,"Cancelled")-COUNTIFS('Sales'!$B$2:$B$1000,A617,'Sales'!$F$2:$F$1000,"Returned")&gt;0,"Sold",IF(N(I617)&gt;0,"Online","In stock"))))</f>
        <v/>
      </c>
      <c r="L617" s="37">
        <f>IF(K617&lt;&gt;"Sold","",IFERROR(MAXIFS('Sales'!$A$2:$A$1000,'Sales'!$B$2:$B$1000,A617,'Sales'!$F$2:$F$1000,"&lt;&gt;Cancelled",'Sales'!$F$2:$F$1000,"&lt;&gt;Returned"),""))</f>
        <v/>
      </c>
      <c r="M617" s="39">
        <f>IF(OR(A617="",H617=""),"",IF(K617="Sold",IF(L617="","",L617-H617),TODAY()-H617))</f>
        <v/>
      </c>
      <c r="N617" s="38">
        <f>IF(OR(A617="",M617=""),"",IF(AND(K617&lt;&gt;"Sold",K617&lt;&gt;"Discarded",M617&gt;=JoursDormant),"Yes",""))</f>
        <v/>
      </c>
      <c r="O617" s="38">
        <f>IF(B617="","",IFERROR(INDEX('Purchases'!$I$2:$I$1000,MATCH(B617,'Purchases'!$A$2:$A$1000,0)),""))</f>
        <v/>
      </c>
    </row>
    <row r="618">
      <c r="G618" s="36">
        <f>IF(B618="","",IFERROR(INDEX('Purchases'!$G$2:$G$1000,MATCH(B618,'Purchases'!$A$2:$A$1000,0)),""))</f>
        <v/>
      </c>
      <c r="H618" s="37">
        <f>IF(B618="","",IFERROR(INDEX('Purchases'!$B$2:$B$1000,MATCH(B618,'Purchases'!$A$2:$A$1000,0)),""))</f>
        <v/>
      </c>
      <c r="I618" s="35" t="n"/>
      <c r="K618" s="38">
        <f>IF(A618="","",IF(J618&lt;&gt;"","Discarded",IF(COUNTIF('Sales'!$B$2:$B$1000,A618)-COUNTIFS('Sales'!$B$2:$B$1000,A618,'Sales'!$F$2:$F$1000,"Cancelled")-COUNTIFS('Sales'!$B$2:$B$1000,A618,'Sales'!$F$2:$F$1000,"Returned")&gt;0,"Sold",IF(N(I618)&gt;0,"Online","In stock"))))</f>
        <v/>
      </c>
      <c r="L618" s="37">
        <f>IF(K618&lt;&gt;"Sold","",IFERROR(MAXIFS('Sales'!$A$2:$A$1000,'Sales'!$B$2:$B$1000,A618,'Sales'!$F$2:$F$1000,"&lt;&gt;Cancelled",'Sales'!$F$2:$F$1000,"&lt;&gt;Returned"),""))</f>
        <v/>
      </c>
      <c r="M618" s="39">
        <f>IF(OR(A618="",H618=""),"",IF(K618="Sold",IF(L618="","",L618-H618),TODAY()-H618))</f>
        <v/>
      </c>
      <c r="N618" s="38">
        <f>IF(OR(A618="",M618=""),"",IF(AND(K618&lt;&gt;"Sold",K618&lt;&gt;"Discarded",M618&gt;=JoursDormant),"Yes",""))</f>
        <v/>
      </c>
      <c r="O618" s="38">
        <f>IF(B618="","",IFERROR(INDEX('Purchases'!$I$2:$I$1000,MATCH(B618,'Purchases'!$A$2:$A$1000,0)),""))</f>
        <v/>
      </c>
    </row>
    <row r="619">
      <c r="G619" s="36">
        <f>IF(B619="","",IFERROR(INDEX('Purchases'!$G$2:$G$1000,MATCH(B619,'Purchases'!$A$2:$A$1000,0)),""))</f>
        <v/>
      </c>
      <c r="H619" s="37">
        <f>IF(B619="","",IFERROR(INDEX('Purchases'!$B$2:$B$1000,MATCH(B619,'Purchases'!$A$2:$A$1000,0)),""))</f>
        <v/>
      </c>
      <c r="I619" s="35" t="n"/>
      <c r="K619" s="38">
        <f>IF(A619="","",IF(J619&lt;&gt;"","Discarded",IF(COUNTIF('Sales'!$B$2:$B$1000,A619)-COUNTIFS('Sales'!$B$2:$B$1000,A619,'Sales'!$F$2:$F$1000,"Cancelled")-COUNTIFS('Sales'!$B$2:$B$1000,A619,'Sales'!$F$2:$F$1000,"Returned")&gt;0,"Sold",IF(N(I619)&gt;0,"Online","In stock"))))</f>
        <v/>
      </c>
      <c r="L619" s="37">
        <f>IF(K619&lt;&gt;"Sold","",IFERROR(MAXIFS('Sales'!$A$2:$A$1000,'Sales'!$B$2:$B$1000,A619,'Sales'!$F$2:$F$1000,"&lt;&gt;Cancelled",'Sales'!$F$2:$F$1000,"&lt;&gt;Returned"),""))</f>
        <v/>
      </c>
      <c r="M619" s="39">
        <f>IF(OR(A619="",H619=""),"",IF(K619="Sold",IF(L619="","",L619-H619),TODAY()-H619))</f>
        <v/>
      </c>
      <c r="N619" s="38">
        <f>IF(OR(A619="",M619=""),"",IF(AND(K619&lt;&gt;"Sold",K619&lt;&gt;"Discarded",M619&gt;=JoursDormant),"Yes",""))</f>
        <v/>
      </c>
      <c r="O619" s="38">
        <f>IF(B619="","",IFERROR(INDEX('Purchases'!$I$2:$I$1000,MATCH(B619,'Purchases'!$A$2:$A$1000,0)),""))</f>
        <v/>
      </c>
    </row>
    <row r="620">
      <c r="G620" s="36">
        <f>IF(B620="","",IFERROR(INDEX('Purchases'!$G$2:$G$1000,MATCH(B620,'Purchases'!$A$2:$A$1000,0)),""))</f>
        <v/>
      </c>
      <c r="H620" s="37">
        <f>IF(B620="","",IFERROR(INDEX('Purchases'!$B$2:$B$1000,MATCH(B620,'Purchases'!$A$2:$A$1000,0)),""))</f>
        <v/>
      </c>
      <c r="I620" s="35" t="n"/>
      <c r="K620" s="38">
        <f>IF(A620="","",IF(J620&lt;&gt;"","Discarded",IF(COUNTIF('Sales'!$B$2:$B$1000,A620)-COUNTIFS('Sales'!$B$2:$B$1000,A620,'Sales'!$F$2:$F$1000,"Cancelled")-COUNTIFS('Sales'!$B$2:$B$1000,A620,'Sales'!$F$2:$F$1000,"Returned")&gt;0,"Sold",IF(N(I620)&gt;0,"Online","In stock"))))</f>
        <v/>
      </c>
      <c r="L620" s="37">
        <f>IF(K620&lt;&gt;"Sold","",IFERROR(MAXIFS('Sales'!$A$2:$A$1000,'Sales'!$B$2:$B$1000,A620,'Sales'!$F$2:$F$1000,"&lt;&gt;Cancelled",'Sales'!$F$2:$F$1000,"&lt;&gt;Returned"),""))</f>
        <v/>
      </c>
      <c r="M620" s="39">
        <f>IF(OR(A620="",H620=""),"",IF(K620="Sold",IF(L620="","",L620-H620),TODAY()-H620))</f>
        <v/>
      </c>
      <c r="N620" s="38">
        <f>IF(OR(A620="",M620=""),"",IF(AND(K620&lt;&gt;"Sold",K620&lt;&gt;"Discarded",M620&gt;=JoursDormant),"Yes",""))</f>
        <v/>
      </c>
      <c r="O620" s="38">
        <f>IF(B620="","",IFERROR(INDEX('Purchases'!$I$2:$I$1000,MATCH(B620,'Purchases'!$A$2:$A$1000,0)),""))</f>
        <v/>
      </c>
    </row>
    <row r="621">
      <c r="G621" s="36">
        <f>IF(B621="","",IFERROR(INDEX('Purchases'!$G$2:$G$1000,MATCH(B621,'Purchases'!$A$2:$A$1000,0)),""))</f>
        <v/>
      </c>
      <c r="H621" s="37">
        <f>IF(B621="","",IFERROR(INDEX('Purchases'!$B$2:$B$1000,MATCH(B621,'Purchases'!$A$2:$A$1000,0)),""))</f>
        <v/>
      </c>
      <c r="I621" s="35" t="n"/>
      <c r="K621" s="38">
        <f>IF(A621="","",IF(J621&lt;&gt;"","Discarded",IF(COUNTIF('Sales'!$B$2:$B$1000,A621)-COUNTIFS('Sales'!$B$2:$B$1000,A621,'Sales'!$F$2:$F$1000,"Cancelled")-COUNTIFS('Sales'!$B$2:$B$1000,A621,'Sales'!$F$2:$F$1000,"Returned")&gt;0,"Sold",IF(N(I621)&gt;0,"Online","In stock"))))</f>
        <v/>
      </c>
      <c r="L621" s="37">
        <f>IF(K621&lt;&gt;"Sold","",IFERROR(MAXIFS('Sales'!$A$2:$A$1000,'Sales'!$B$2:$B$1000,A621,'Sales'!$F$2:$F$1000,"&lt;&gt;Cancelled",'Sales'!$F$2:$F$1000,"&lt;&gt;Returned"),""))</f>
        <v/>
      </c>
      <c r="M621" s="39">
        <f>IF(OR(A621="",H621=""),"",IF(K621="Sold",IF(L621="","",L621-H621),TODAY()-H621))</f>
        <v/>
      </c>
      <c r="N621" s="38">
        <f>IF(OR(A621="",M621=""),"",IF(AND(K621&lt;&gt;"Sold",K621&lt;&gt;"Discarded",M621&gt;=JoursDormant),"Yes",""))</f>
        <v/>
      </c>
      <c r="O621" s="38">
        <f>IF(B621="","",IFERROR(INDEX('Purchases'!$I$2:$I$1000,MATCH(B621,'Purchases'!$A$2:$A$1000,0)),""))</f>
        <v/>
      </c>
    </row>
    <row r="622">
      <c r="G622" s="36">
        <f>IF(B622="","",IFERROR(INDEX('Purchases'!$G$2:$G$1000,MATCH(B622,'Purchases'!$A$2:$A$1000,0)),""))</f>
        <v/>
      </c>
      <c r="H622" s="37">
        <f>IF(B622="","",IFERROR(INDEX('Purchases'!$B$2:$B$1000,MATCH(B622,'Purchases'!$A$2:$A$1000,0)),""))</f>
        <v/>
      </c>
      <c r="I622" s="35" t="n"/>
      <c r="K622" s="38">
        <f>IF(A622="","",IF(J622&lt;&gt;"","Discarded",IF(COUNTIF('Sales'!$B$2:$B$1000,A622)-COUNTIFS('Sales'!$B$2:$B$1000,A622,'Sales'!$F$2:$F$1000,"Cancelled")-COUNTIFS('Sales'!$B$2:$B$1000,A622,'Sales'!$F$2:$F$1000,"Returned")&gt;0,"Sold",IF(N(I622)&gt;0,"Online","In stock"))))</f>
        <v/>
      </c>
      <c r="L622" s="37">
        <f>IF(K622&lt;&gt;"Sold","",IFERROR(MAXIFS('Sales'!$A$2:$A$1000,'Sales'!$B$2:$B$1000,A622,'Sales'!$F$2:$F$1000,"&lt;&gt;Cancelled",'Sales'!$F$2:$F$1000,"&lt;&gt;Returned"),""))</f>
        <v/>
      </c>
      <c r="M622" s="39">
        <f>IF(OR(A622="",H622=""),"",IF(K622="Sold",IF(L622="","",L622-H622),TODAY()-H622))</f>
        <v/>
      </c>
      <c r="N622" s="38">
        <f>IF(OR(A622="",M622=""),"",IF(AND(K622&lt;&gt;"Sold",K622&lt;&gt;"Discarded",M622&gt;=JoursDormant),"Yes",""))</f>
        <v/>
      </c>
      <c r="O622" s="38">
        <f>IF(B622="","",IFERROR(INDEX('Purchases'!$I$2:$I$1000,MATCH(B622,'Purchases'!$A$2:$A$1000,0)),""))</f>
        <v/>
      </c>
    </row>
    <row r="623">
      <c r="G623" s="36">
        <f>IF(B623="","",IFERROR(INDEX('Purchases'!$G$2:$G$1000,MATCH(B623,'Purchases'!$A$2:$A$1000,0)),""))</f>
        <v/>
      </c>
      <c r="H623" s="37">
        <f>IF(B623="","",IFERROR(INDEX('Purchases'!$B$2:$B$1000,MATCH(B623,'Purchases'!$A$2:$A$1000,0)),""))</f>
        <v/>
      </c>
      <c r="I623" s="35" t="n"/>
      <c r="K623" s="38">
        <f>IF(A623="","",IF(J623&lt;&gt;"","Discarded",IF(COUNTIF('Sales'!$B$2:$B$1000,A623)-COUNTIFS('Sales'!$B$2:$B$1000,A623,'Sales'!$F$2:$F$1000,"Cancelled")-COUNTIFS('Sales'!$B$2:$B$1000,A623,'Sales'!$F$2:$F$1000,"Returned")&gt;0,"Sold",IF(N(I623)&gt;0,"Online","In stock"))))</f>
        <v/>
      </c>
      <c r="L623" s="37">
        <f>IF(K623&lt;&gt;"Sold","",IFERROR(MAXIFS('Sales'!$A$2:$A$1000,'Sales'!$B$2:$B$1000,A623,'Sales'!$F$2:$F$1000,"&lt;&gt;Cancelled",'Sales'!$F$2:$F$1000,"&lt;&gt;Returned"),""))</f>
        <v/>
      </c>
      <c r="M623" s="39">
        <f>IF(OR(A623="",H623=""),"",IF(K623="Sold",IF(L623="","",L623-H623),TODAY()-H623))</f>
        <v/>
      </c>
      <c r="N623" s="38">
        <f>IF(OR(A623="",M623=""),"",IF(AND(K623&lt;&gt;"Sold",K623&lt;&gt;"Discarded",M623&gt;=JoursDormant),"Yes",""))</f>
        <v/>
      </c>
      <c r="O623" s="38">
        <f>IF(B623="","",IFERROR(INDEX('Purchases'!$I$2:$I$1000,MATCH(B623,'Purchases'!$A$2:$A$1000,0)),""))</f>
        <v/>
      </c>
    </row>
    <row r="624">
      <c r="G624" s="36">
        <f>IF(B624="","",IFERROR(INDEX('Purchases'!$G$2:$G$1000,MATCH(B624,'Purchases'!$A$2:$A$1000,0)),""))</f>
        <v/>
      </c>
      <c r="H624" s="37">
        <f>IF(B624="","",IFERROR(INDEX('Purchases'!$B$2:$B$1000,MATCH(B624,'Purchases'!$A$2:$A$1000,0)),""))</f>
        <v/>
      </c>
      <c r="I624" s="35" t="n"/>
      <c r="K624" s="38">
        <f>IF(A624="","",IF(J624&lt;&gt;"","Discarded",IF(COUNTIF('Sales'!$B$2:$B$1000,A624)-COUNTIFS('Sales'!$B$2:$B$1000,A624,'Sales'!$F$2:$F$1000,"Cancelled")-COUNTIFS('Sales'!$B$2:$B$1000,A624,'Sales'!$F$2:$F$1000,"Returned")&gt;0,"Sold",IF(N(I624)&gt;0,"Online","In stock"))))</f>
        <v/>
      </c>
      <c r="L624" s="37">
        <f>IF(K624&lt;&gt;"Sold","",IFERROR(MAXIFS('Sales'!$A$2:$A$1000,'Sales'!$B$2:$B$1000,A624,'Sales'!$F$2:$F$1000,"&lt;&gt;Cancelled",'Sales'!$F$2:$F$1000,"&lt;&gt;Returned"),""))</f>
        <v/>
      </c>
      <c r="M624" s="39">
        <f>IF(OR(A624="",H624=""),"",IF(K624="Sold",IF(L624="","",L624-H624),TODAY()-H624))</f>
        <v/>
      </c>
      <c r="N624" s="38">
        <f>IF(OR(A624="",M624=""),"",IF(AND(K624&lt;&gt;"Sold",K624&lt;&gt;"Discarded",M624&gt;=JoursDormant),"Yes",""))</f>
        <v/>
      </c>
      <c r="O624" s="38">
        <f>IF(B624="","",IFERROR(INDEX('Purchases'!$I$2:$I$1000,MATCH(B624,'Purchases'!$A$2:$A$1000,0)),""))</f>
        <v/>
      </c>
    </row>
    <row r="625">
      <c r="G625" s="36">
        <f>IF(B625="","",IFERROR(INDEX('Purchases'!$G$2:$G$1000,MATCH(B625,'Purchases'!$A$2:$A$1000,0)),""))</f>
        <v/>
      </c>
      <c r="H625" s="37">
        <f>IF(B625="","",IFERROR(INDEX('Purchases'!$B$2:$B$1000,MATCH(B625,'Purchases'!$A$2:$A$1000,0)),""))</f>
        <v/>
      </c>
      <c r="I625" s="35" t="n"/>
      <c r="K625" s="38">
        <f>IF(A625="","",IF(J625&lt;&gt;"","Discarded",IF(COUNTIF('Sales'!$B$2:$B$1000,A625)-COUNTIFS('Sales'!$B$2:$B$1000,A625,'Sales'!$F$2:$F$1000,"Cancelled")-COUNTIFS('Sales'!$B$2:$B$1000,A625,'Sales'!$F$2:$F$1000,"Returned")&gt;0,"Sold",IF(N(I625)&gt;0,"Online","In stock"))))</f>
        <v/>
      </c>
      <c r="L625" s="37">
        <f>IF(K625&lt;&gt;"Sold","",IFERROR(MAXIFS('Sales'!$A$2:$A$1000,'Sales'!$B$2:$B$1000,A625,'Sales'!$F$2:$F$1000,"&lt;&gt;Cancelled",'Sales'!$F$2:$F$1000,"&lt;&gt;Returned"),""))</f>
        <v/>
      </c>
      <c r="M625" s="39">
        <f>IF(OR(A625="",H625=""),"",IF(K625="Sold",IF(L625="","",L625-H625),TODAY()-H625))</f>
        <v/>
      </c>
      <c r="N625" s="38">
        <f>IF(OR(A625="",M625=""),"",IF(AND(K625&lt;&gt;"Sold",K625&lt;&gt;"Discarded",M625&gt;=JoursDormant),"Yes",""))</f>
        <v/>
      </c>
      <c r="O625" s="38">
        <f>IF(B625="","",IFERROR(INDEX('Purchases'!$I$2:$I$1000,MATCH(B625,'Purchases'!$A$2:$A$1000,0)),""))</f>
        <v/>
      </c>
    </row>
    <row r="626">
      <c r="G626" s="36">
        <f>IF(B626="","",IFERROR(INDEX('Purchases'!$G$2:$G$1000,MATCH(B626,'Purchases'!$A$2:$A$1000,0)),""))</f>
        <v/>
      </c>
      <c r="H626" s="37">
        <f>IF(B626="","",IFERROR(INDEX('Purchases'!$B$2:$B$1000,MATCH(B626,'Purchases'!$A$2:$A$1000,0)),""))</f>
        <v/>
      </c>
      <c r="I626" s="35" t="n"/>
      <c r="K626" s="38">
        <f>IF(A626="","",IF(J626&lt;&gt;"","Discarded",IF(COUNTIF('Sales'!$B$2:$B$1000,A626)-COUNTIFS('Sales'!$B$2:$B$1000,A626,'Sales'!$F$2:$F$1000,"Cancelled")-COUNTIFS('Sales'!$B$2:$B$1000,A626,'Sales'!$F$2:$F$1000,"Returned")&gt;0,"Sold",IF(N(I626)&gt;0,"Online","In stock"))))</f>
        <v/>
      </c>
      <c r="L626" s="37">
        <f>IF(K626&lt;&gt;"Sold","",IFERROR(MAXIFS('Sales'!$A$2:$A$1000,'Sales'!$B$2:$B$1000,A626,'Sales'!$F$2:$F$1000,"&lt;&gt;Cancelled",'Sales'!$F$2:$F$1000,"&lt;&gt;Returned"),""))</f>
        <v/>
      </c>
      <c r="M626" s="39">
        <f>IF(OR(A626="",H626=""),"",IF(K626="Sold",IF(L626="","",L626-H626),TODAY()-H626))</f>
        <v/>
      </c>
      <c r="N626" s="38">
        <f>IF(OR(A626="",M626=""),"",IF(AND(K626&lt;&gt;"Sold",K626&lt;&gt;"Discarded",M626&gt;=JoursDormant),"Yes",""))</f>
        <v/>
      </c>
      <c r="O626" s="38">
        <f>IF(B626="","",IFERROR(INDEX('Purchases'!$I$2:$I$1000,MATCH(B626,'Purchases'!$A$2:$A$1000,0)),""))</f>
        <v/>
      </c>
    </row>
    <row r="627">
      <c r="G627" s="36">
        <f>IF(B627="","",IFERROR(INDEX('Purchases'!$G$2:$G$1000,MATCH(B627,'Purchases'!$A$2:$A$1000,0)),""))</f>
        <v/>
      </c>
      <c r="H627" s="37">
        <f>IF(B627="","",IFERROR(INDEX('Purchases'!$B$2:$B$1000,MATCH(B627,'Purchases'!$A$2:$A$1000,0)),""))</f>
        <v/>
      </c>
      <c r="I627" s="35" t="n"/>
      <c r="K627" s="38">
        <f>IF(A627="","",IF(J627&lt;&gt;"","Discarded",IF(COUNTIF('Sales'!$B$2:$B$1000,A627)-COUNTIFS('Sales'!$B$2:$B$1000,A627,'Sales'!$F$2:$F$1000,"Cancelled")-COUNTIFS('Sales'!$B$2:$B$1000,A627,'Sales'!$F$2:$F$1000,"Returned")&gt;0,"Sold",IF(N(I627)&gt;0,"Online","In stock"))))</f>
        <v/>
      </c>
      <c r="L627" s="37">
        <f>IF(K627&lt;&gt;"Sold","",IFERROR(MAXIFS('Sales'!$A$2:$A$1000,'Sales'!$B$2:$B$1000,A627,'Sales'!$F$2:$F$1000,"&lt;&gt;Cancelled",'Sales'!$F$2:$F$1000,"&lt;&gt;Returned"),""))</f>
        <v/>
      </c>
      <c r="M627" s="39">
        <f>IF(OR(A627="",H627=""),"",IF(K627="Sold",IF(L627="","",L627-H627),TODAY()-H627))</f>
        <v/>
      </c>
      <c r="N627" s="38">
        <f>IF(OR(A627="",M627=""),"",IF(AND(K627&lt;&gt;"Sold",K627&lt;&gt;"Discarded",M627&gt;=JoursDormant),"Yes",""))</f>
        <v/>
      </c>
      <c r="O627" s="38">
        <f>IF(B627="","",IFERROR(INDEX('Purchases'!$I$2:$I$1000,MATCH(B627,'Purchases'!$A$2:$A$1000,0)),""))</f>
        <v/>
      </c>
    </row>
    <row r="628">
      <c r="G628" s="36">
        <f>IF(B628="","",IFERROR(INDEX('Purchases'!$G$2:$G$1000,MATCH(B628,'Purchases'!$A$2:$A$1000,0)),""))</f>
        <v/>
      </c>
      <c r="H628" s="37">
        <f>IF(B628="","",IFERROR(INDEX('Purchases'!$B$2:$B$1000,MATCH(B628,'Purchases'!$A$2:$A$1000,0)),""))</f>
        <v/>
      </c>
      <c r="I628" s="35" t="n"/>
      <c r="K628" s="38">
        <f>IF(A628="","",IF(J628&lt;&gt;"","Discarded",IF(COUNTIF('Sales'!$B$2:$B$1000,A628)-COUNTIFS('Sales'!$B$2:$B$1000,A628,'Sales'!$F$2:$F$1000,"Cancelled")-COUNTIFS('Sales'!$B$2:$B$1000,A628,'Sales'!$F$2:$F$1000,"Returned")&gt;0,"Sold",IF(N(I628)&gt;0,"Online","In stock"))))</f>
        <v/>
      </c>
      <c r="L628" s="37">
        <f>IF(K628&lt;&gt;"Sold","",IFERROR(MAXIFS('Sales'!$A$2:$A$1000,'Sales'!$B$2:$B$1000,A628,'Sales'!$F$2:$F$1000,"&lt;&gt;Cancelled",'Sales'!$F$2:$F$1000,"&lt;&gt;Returned"),""))</f>
        <v/>
      </c>
      <c r="M628" s="39">
        <f>IF(OR(A628="",H628=""),"",IF(K628="Sold",IF(L628="","",L628-H628),TODAY()-H628))</f>
        <v/>
      </c>
      <c r="N628" s="38">
        <f>IF(OR(A628="",M628=""),"",IF(AND(K628&lt;&gt;"Sold",K628&lt;&gt;"Discarded",M628&gt;=JoursDormant),"Yes",""))</f>
        <v/>
      </c>
      <c r="O628" s="38">
        <f>IF(B628="","",IFERROR(INDEX('Purchases'!$I$2:$I$1000,MATCH(B628,'Purchases'!$A$2:$A$1000,0)),""))</f>
        <v/>
      </c>
    </row>
    <row r="629">
      <c r="G629" s="36">
        <f>IF(B629="","",IFERROR(INDEX('Purchases'!$G$2:$G$1000,MATCH(B629,'Purchases'!$A$2:$A$1000,0)),""))</f>
        <v/>
      </c>
      <c r="H629" s="37">
        <f>IF(B629="","",IFERROR(INDEX('Purchases'!$B$2:$B$1000,MATCH(B629,'Purchases'!$A$2:$A$1000,0)),""))</f>
        <v/>
      </c>
      <c r="I629" s="35" t="n"/>
      <c r="K629" s="38">
        <f>IF(A629="","",IF(J629&lt;&gt;"","Discarded",IF(COUNTIF('Sales'!$B$2:$B$1000,A629)-COUNTIFS('Sales'!$B$2:$B$1000,A629,'Sales'!$F$2:$F$1000,"Cancelled")-COUNTIFS('Sales'!$B$2:$B$1000,A629,'Sales'!$F$2:$F$1000,"Returned")&gt;0,"Sold",IF(N(I629)&gt;0,"Online","In stock"))))</f>
        <v/>
      </c>
      <c r="L629" s="37">
        <f>IF(K629&lt;&gt;"Sold","",IFERROR(MAXIFS('Sales'!$A$2:$A$1000,'Sales'!$B$2:$B$1000,A629,'Sales'!$F$2:$F$1000,"&lt;&gt;Cancelled",'Sales'!$F$2:$F$1000,"&lt;&gt;Returned"),""))</f>
        <v/>
      </c>
      <c r="M629" s="39">
        <f>IF(OR(A629="",H629=""),"",IF(K629="Sold",IF(L629="","",L629-H629),TODAY()-H629))</f>
        <v/>
      </c>
      <c r="N629" s="38">
        <f>IF(OR(A629="",M629=""),"",IF(AND(K629&lt;&gt;"Sold",K629&lt;&gt;"Discarded",M629&gt;=JoursDormant),"Yes",""))</f>
        <v/>
      </c>
      <c r="O629" s="38">
        <f>IF(B629="","",IFERROR(INDEX('Purchases'!$I$2:$I$1000,MATCH(B629,'Purchases'!$A$2:$A$1000,0)),""))</f>
        <v/>
      </c>
    </row>
    <row r="630">
      <c r="G630" s="36">
        <f>IF(B630="","",IFERROR(INDEX('Purchases'!$G$2:$G$1000,MATCH(B630,'Purchases'!$A$2:$A$1000,0)),""))</f>
        <v/>
      </c>
      <c r="H630" s="37">
        <f>IF(B630="","",IFERROR(INDEX('Purchases'!$B$2:$B$1000,MATCH(B630,'Purchases'!$A$2:$A$1000,0)),""))</f>
        <v/>
      </c>
      <c r="I630" s="35" t="n"/>
      <c r="K630" s="38">
        <f>IF(A630="","",IF(J630&lt;&gt;"","Discarded",IF(COUNTIF('Sales'!$B$2:$B$1000,A630)-COUNTIFS('Sales'!$B$2:$B$1000,A630,'Sales'!$F$2:$F$1000,"Cancelled")-COUNTIFS('Sales'!$B$2:$B$1000,A630,'Sales'!$F$2:$F$1000,"Returned")&gt;0,"Sold",IF(N(I630)&gt;0,"Online","In stock"))))</f>
        <v/>
      </c>
      <c r="L630" s="37">
        <f>IF(K630&lt;&gt;"Sold","",IFERROR(MAXIFS('Sales'!$A$2:$A$1000,'Sales'!$B$2:$B$1000,A630,'Sales'!$F$2:$F$1000,"&lt;&gt;Cancelled",'Sales'!$F$2:$F$1000,"&lt;&gt;Returned"),""))</f>
        <v/>
      </c>
      <c r="M630" s="39">
        <f>IF(OR(A630="",H630=""),"",IF(K630="Sold",IF(L630="","",L630-H630),TODAY()-H630))</f>
        <v/>
      </c>
      <c r="N630" s="38">
        <f>IF(OR(A630="",M630=""),"",IF(AND(K630&lt;&gt;"Sold",K630&lt;&gt;"Discarded",M630&gt;=JoursDormant),"Yes",""))</f>
        <v/>
      </c>
      <c r="O630" s="38">
        <f>IF(B630="","",IFERROR(INDEX('Purchases'!$I$2:$I$1000,MATCH(B630,'Purchases'!$A$2:$A$1000,0)),""))</f>
        <v/>
      </c>
    </row>
    <row r="631">
      <c r="G631" s="36">
        <f>IF(B631="","",IFERROR(INDEX('Purchases'!$G$2:$G$1000,MATCH(B631,'Purchases'!$A$2:$A$1000,0)),""))</f>
        <v/>
      </c>
      <c r="H631" s="37">
        <f>IF(B631="","",IFERROR(INDEX('Purchases'!$B$2:$B$1000,MATCH(B631,'Purchases'!$A$2:$A$1000,0)),""))</f>
        <v/>
      </c>
      <c r="I631" s="35" t="n"/>
      <c r="K631" s="38">
        <f>IF(A631="","",IF(J631&lt;&gt;"","Discarded",IF(COUNTIF('Sales'!$B$2:$B$1000,A631)-COUNTIFS('Sales'!$B$2:$B$1000,A631,'Sales'!$F$2:$F$1000,"Cancelled")-COUNTIFS('Sales'!$B$2:$B$1000,A631,'Sales'!$F$2:$F$1000,"Returned")&gt;0,"Sold",IF(N(I631)&gt;0,"Online","In stock"))))</f>
        <v/>
      </c>
      <c r="L631" s="37">
        <f>IF(K631&lt;&gt;"Sold","",IFERROR(MAXIFS('Sales'!$A$2:$A$1000,'Sales'!$B$2:$B$1000,A631,'Sales'!$F$2:$F$1000,"&lt;&gt;Cancelled",'Sales'!$F$2:$F$1000,"&lt;&gt;Returned"),""))</f>
        <v/>
      </c>
      <c r="M631" s="39">
        <f>IF(OR(A631="",H631=""),"",IF(K631="Sold",IF(L631="","",L631-H631),TODAY()-H631))</f>
        <v/>
      </c>
      <c r="N631" s="38">
        <f>IF(OR(A631="",M631=""),"",IF(AND(K631&lt;&gt;"Sold",K631&lt;&gt;"Discarded",M631&gt;=JoursDormant),"Yes",""))</f>
        <v/>
      </c>
      <c r="O631" s="38">
        <f>IF(B631="","",IFERROR(INDEX('Purchases'!$I$2:$I$1000,MATCH(B631,'Purchases'!$A$2:$A$1000,0)),""))</f>
        <v/>
      </c>
    </row>
    <row r="632">
      <c r="G632" s="36">
        <f>IF(B632="","",IFERROR(INDEX('Purchases'!$G$2:$G$1000,MATCH(B632,'Purchases'!$A$2:$A$1000,0)),""))</f>
        <v/>
      </c>
      <c r="H632" s="37">
        <f>IF(B632="","",IFERROR(INDEX('Purchases'!$B$2:$B$1000,MATCH(B632,'Purchases'!$A$2:$A$1000,0)),""))</f>
        <v/>
      </c>
      <c r="I632" s="35" t="n"/>
      <c r="K632" s="38">
        <f>IF(A632="","",IF(J632&lt;&gt;"","Discarded",IF(COUNTIF('Sales'!$B$2:$B$1000,A632)-COUNTIFS('Sales'!$B$2:$B$1000,A632,'Sales'!$F$2:$F$1000,"Cancelled")-COUNTIFS('Sales'!$B$2:$B$1000,A632,'Sales'!$F$2:$F$1000,"Returned")&gt;0,"Sold",IF(N(I632)&gt;0,"Online","In stock"))))</f>
        <v/>
      </c>
      <c r="L632" s="37">
        <f>IF(K632&lt;&gt;"Sold","",IFERROR(MAXIFS('Sales'!$A$2:$A$1000,'Sales'!$B$2:$B$1000,A632,'Sales'!$F$2:$F$1000,"&lt;&gt;Cancelled",'Sales'!$F$2:$F$1000,"&lt;&gt;Returned"),""))</f>
        <v/>
      </c>
      <c r="M632" s="39">
        <f>IF(OR(A632="",H632=""),"",IF(K632="Sold",IF(L632="","",L632-H632),TODAY()-H632))</f>
        <v/>
      </c>
      <c r="N632" s="38">
        <f>IF(OR(A632="",M632=""),"",IF(AND(K632&lt;&gt;"Sold",K632&lt;&gt;"Discarded",M632&gt;=JoursDormant),"Yes",""))</f>
        <v/>
      </c>
      <c r="O632" s="38">
        <f>IF(B632="","",IFERROR(INDEX('Purchases'!$I$2:$I$1000,MATCH(B632,'Purchases'!$A$2:$A$1000,0)),""))</f>
        <v/>
      </c>
    </row>
    <row r="633">
      <c r="G633" s="36">
        <f>IF(B633="","",IFERROR(INDEX('Purchases'!$G$2:$G$1000,MATCH(B633,'Purchases'!$A$2:$A$1000,0)),""))</f>
        <v/>
      </c>
      <c r="H633" s="37">
        <f>IF(B633="","",IFERROR(INDEX('Purchases'!$B$2:$B$1000,MATCH(B633,'Purchases'!$A$2:$A$1000,0)),""))</f>
        <v/>
      </c>
      <c r="I633" s="35" t="n"/>
      <c r="K633" s="38">
        <f>IF(A633="","",IF(J633&lt;&gt;"","Discarded",IF(COUNTIF('Sales'!$B$2:$B$1000,A633)-COUNTIFS('Sales'!$B$2:$B$1000,A633,'Sales'!$F$2:$F$1000,"Cancelled")-COUNTIFS('Sales'!$B$2:$B$1000,A633,'Sales'!$F$2:$F$1000,"Returned")&gt;0,"Sold",IF(N(I633)&gt;0,"Online","In stock"))))</f>
        <v/>
      </c>
      <c r="L633" s="37">
        <f>IF(K633&lt;&gt;"Sold","",IFERROR(MAXIFS('Sales'!$A$2:$A$1000,'Sales'!$B$2:$B$1000,A633,'Sales'!$F$2:$F$1000,"&lt;&gt;Cancelled",'Sales'!$F$2:$F$1000,"&lt;&gt;Returned"),""))</f>
        <v/>
      </c>
      <c r="M633" s="39">
        <f>IF(OR(A633="",H633=""),"",IF(K633="Sold",IF(L633="","",L633-H633),TODAY()-H633))</f>
        <v/>
      </c>
      <c r="N633" s="38">
        <f>IF(OR(A633="",M633=""),"",IF(AND(K633&lt;&gt;"Sold",K633&lt;&gt;"Discarded",M633&gt;=JoursDormant),"Yes",""))</f>
        <v/>
      </c>
      <c r="O633" s="38">
        <f>IF(B633="","",IFERROR(INDEX('Purchases'!$I$2:$I$1000,MATCH(B633,'Purchases'!$A$2:$A$1000,0)),""))</f>
        <v/>
      </c>
    </row>
    <row r="634">
      <c r="G634" s="36">
        <f>IF(B634="","",IFERROR(INDEX('Purchases'!$G$2:$G$1000,MATCH(B634,'Purchases'!$A$2:$A$1000,0)),""))</f>
        <v/>
      </c>
      <c r="H634" s="37">
        <f>IF(B634="","",IFERROR(INDEX('Purchases'!$B$2:$B$1000,MATCH(B634,'Purchases'!$A$2:$A$1000,0)),""))</f>
        <v/>
      </c>
      <c r="I634" s="35" t="n"/>
      <c r="K634" s="38">
        <f>IF(A634="","",IF(J634&lt;&gt;"","Discarded",IF(COUNTIF('Sales'!$B$2:$B$1000,A634)-COUNTIFS('Sales'!$B$2:$B$1000,A634,'Sales'!$F$2:$F$1000,"Cancelled")-COUNTIFS('Sales'!$B$2:$B$1000,A634,'Sales'!$F$2:$F$1000,"Returned")&gt;0,"Sold",IF(N(I634)&gt;0,"Online","In stock"))))</f>
        <v/>
      </c>
      <c r="L634" s="37">
        <f>IF(K634&lt;&gt;"Sold","",IFERROR(MAXIFS('Sales'!$A$2:$A$1000,'Sales'!$B$2:$B$1000,A634,'Sales'!$F$2:$F$1000,"&lt;&gt;Cancelled",'Sales'!$F$2:$F$1000,"&lt;&gt;Returned"),""))</f>
        <v/>
      </c>
      <c r="M634" s="39">
        <f>IF(OR(A634="",H634=""),"",IF(K634="Sold",IF(L634="","",L634-H634),TODAY()-H634))</f>
        <v/>
      </c>
      <c r="N634" s="38">
        <f>IF(OR(A634="",M634=""),"",IF(AND(K634&lt;&gt;"Sold",K634&lt;&gt;"Discarded",M634&gt;=JoursDormant),"Yes",""))</f>
        <v/>
      </c>
      <c r="O634" s="38">
        <f>IF(B634="","",IFERROR(INDEX('Purchases'!$I$2:$I$1000,MATCH(B634,'Purchases'!$A$2:$A$1000,0)),""))</f>
        <v/>
      </c>
    </row>
    <row r="635">
      <c r="G635" s="36">
        <f>IF(B635="","",IFERROR(INDEX('Purchases'!$G$2:$G$1000,MATCH(B635,'Purchases'!$A$2:$A$1000,0)),""))</f>
        <v/>
      </c>
      <c r="H635" s="37">
        <f>IF(B635="","",IFERROR(INDEX('Purchases'!$B$2:$B$1000,MATCH(B635,'Purchases'!$A$2:$A$1000,0)),""))</f>
        <v/>
      </c>
      <c r="I635" s="35" t="n"/>
      <c r="K635" s="38">
        <f>IF(A635="","",IF(J635&lt;&gt;"","Discarded",IF(COUNTIF('Sales'!$B$2:$B$1000,A635)-COUNTIFS('Sales'!$B$2:$B$1000,A635,'Sales'!$F$2:$F$1000,"Cancelled")-COUNTIFS('Sales'!$B$2:$B$1000,A635,'Sales'!$F$2:$F$1000,"Returned")&gt;0,"Sold",IF(N(I635)&gt;0,"Online","In stock"))))</f>
        <v/>
      </c>
      <c r="L635" s="37">
        <f>IF(K635&lt;&gt;"Sold","",IFERROR(MAXIFS('Sales'!$A$2:$A$1000,'Sales'!$B$2:$B$1000,A635,'Sales'!$F$2:$F$1000,"&lt;&gt;Cancelled",'Sales'!$F$2:$F$1000,"&lt;&gt;Returned"),""))</f>
        <v/>
      </c>
      <c r="M635" s="39">
        <f>IF(OR(A635="",H635=""),"",IF(K635="Sold",IF(L635="","",L635-H635),TODAY()-H635))</f>
        <v/>
      </c>
      <c r="N635" s="38">
        <f>IF(OR(A635="",M635=""),"",IF(AND(K635&lt;&gt;"Sold",K635&lt;&gt;"Discarded",M635&gt;=JoursDormant),"Yes",""))</f>
        <v/>
      </c>
      <c r="O635" s="38">
        <f>IF(B635="","",IFERROR(INDEX('Purchases'!$I$2:$I$1000,MATCH(B635,'Purchases'!$A$2:$A$1000,0)),""))</f>
        <v/>
      </c>
    </row>
    <row r="636">
      <c r="G636" s="36">
        <f>IF(B636="","",IFERROR(INDEX('Purchases'!$G$2:$G$1000,MATCH(B636,'Purchases'!$A$2:$A$1000,0)),""))</f>
        <v/>
      </c>
      <c r="H636" s="37">
        <f>IF(B636="","",IFERROR(INDEX('Purchases'!$B$2:$B$1000,MATCH(B636,'Purchases'!$A$2:$A$1000,0)),""))</f>
        <v/>
      </c>
      <c r="I636" s="35" t="n"/>
      <c r="K636" s="38">
        <f>IF(A636="","",IF(J636&lt;&gt;"","Discarded",IF(COUNTIF('Sales'!$B$2:$B$1000,A636)-COUNTIFS('Sales'!$B$2:$B$1000,A636,'Sales'!$F$2:$F$1000,"Cancelled")-COUNTIFS('Sales'!$B$2:$B$1000,A636,'Sales'!$F$2:$F$1000,"Returned")&gt;0,"Sold",IF(N(I636)&gt;0,"Online","In stock"))))</f>
        <v/>
      </c>
      <c r="L636" s="37">
        <f>IF(K636&lt;&gt;"Sold","",IFERROR(MAXIFS('Sales'!$A$2:$A$1000,'Sales'!$B$2:$B$1000,A636,'Sales'!$F$2:$F$1000,"&lt;&gt;Cancelled",'Sales'!$F$2:$F$1000,"&lt;&gt;Returned"),""))</f>
        <v/>
      </c>
      <c r="M636" s="39">
        <f>IF(OR(A636="",H636=""),"",IF(K636="Sold",IF(L636="","",L636-H636),TODAY()-H636))</f>
        <v/>
      </c>
      <c r="N636" s="38">
        <f>IF(OR(A636="",M636=""),"",IF(AND(K636&lt;&gt;"Sold",K636&lt;&gt;"Discarded",M636&gt;=JoursDormant),"Yes",""))</f>
        <v/>
      </c>
      <c r="O636" s="38">
        <f>IF(B636="","",IFERROR(INDEX('Purchases'!$I$2:$I$1000,MATCH(B636,'Purchases'!$A$2:$A$1000,0)),""))</f>
        <v/>
      </c>
    </row>
    <row r="637">
      <c r="G637" s="36">
        <f>IF(B637="","",IFERROR(INDEX('Purchases'!$G$2:$G$1000,MATCH(B637,'Purchases'!$A$2:$A$1000,0)),""))</f>
        <v/>
      </c>
      <c r="H637" s="37">
        <f>IF(B637="","",IFERROR(INDEX('Purchases'!$B$2:$B$1000,MATCH(B637,'Purchases'!$A$2:$A$1000,0)),""))</f>
        <v/>
      </c>
      <c r="I637" s="35" t="n"/>
      <c r="K637" s="38">
        <f>IF(A637="","",IF(J637&lt;&gt;"","Discarded",IF(COUNTIF('Sales'!$B$2:$B$1000,A637)-COUNTIFS('Sales'!$B$2:$B$1000,A637,'Sales'!$F$2:$F$1000,"Cancelled")-COUNTIFS('Sales'!$B$2:$B$1000,A637,'Sales'!$F$2:$F$1000,"Returned")&gt;0,"Sold",IF(N(I637)&gt;0,"Online","In stock"))))</f>
        <v/>
      </c>
      <c r="L637" s="37">
        <f>IF(K637&lt;&gt;"Sold","",IFERROR(MAXIFS('Sales'!$A$2:$A$1000,'Sales'!$B$2:$B$1000,A637,'Sales'!$F$2:$F$1000,"&lt;&gt;Cancelled",'Sales'!$F$2:$F$1000,"&lt;&gt;Returned"),""))</f>
        <v/>
      </c>
      <c r="M637" s="39">
        <f>IF(OR(A637="",H637=""),"",IF(K637="Sold",IF(L637="","",L637-H637),TODAY()-H637))</f>
        <v/>
      </c>
      <c r="N637" s="38">
        <f>IF(OR(A637="",M637=""),"",IF(AND(K637&lt;&gt;"Sold",K637&lt;&gt;"Discarded",M637&gt;=JoursDormant),"Yes",""))</f>
        <v/>
      </c>
      <c r="O637" s="38">
        <f>IF(B637="","",IFERROR(INDEX('Purchases'!$I$2:$I$1000,MATCH(B637,'Purchases'!$A$2:$A$1000,0)),""))</f>
        <v/>
      </c>
    </row>
    <row r="638">
      <c r="G638" s="36">
        <f>IF(B638="","",IFERROR(INDEX('Purchases'!$G$2:$G$1000,MATCH(B638,'Purchases'!$A$2:$A$1000,0)),""))</f>
        <v/>
      </c>
      <c r="H638" s="37">
        <f>IF(B638="","",IFERROR(INDEX('Purchases'!$B$2:$B$1000,MATCH(B638,'Purchases'!$A$2:$A$1000,0)),""))</f>
        <v/>
      </c>
      <c r="I638" s="35" t="n"/>
      <c r="K638" s="38">
        <f>IF(A638="","",IF(J638&lt;&gt;"","Discarded",IF(COUNTIF('Sales'!$B$2:$B$1000,A638)-COUNTIFS('Sales'!$B$2:$B$1000,A638,'Sales'!$F$2:$F$1000,"Cancelled")-COUNTIFS('Sales'!$B$2:$B$1000,A638,'Sales'!$F$2:$F$1000,"Returned")&gt;0,"Sold",IF(N(I638)&gt;0,"Online","In stock"))))</f>
        <v/>
      </c>
      <c r="L638" s="37">
        <f>IF(K638&lt;&gt;"Sold","",IFERROR(MAXIFS('Sales'!$A$2:$A$1000,'Sales'!$B$2:$B$1000,A638,'Sales'!$F$2:$F$1000,"&lt;&gt;Cancelled",'Sales'!$F$2:$F$1000,"&lt;&gt;Returned"),""))</f>
        <v/>
      </c>
      <c r="M638" s="39">
        <f>IF(OR(A638="",H638=""),"",IF(K638="Sold",IF(L638="","",L638-H638),TODAY()-H638))</f>
        <v/>
      </c>
      <c r="N638" s="38">
        <f>IF(OR(A638="",M638=""),"",IF(AND(K638&lt;&gt;"Sold",K638&lt;&gt;"Discarded",M638&gt;=JoursDormant),"Yes",""))</f>
        <v/>
      </c>
      <c r="O638" s="38">
        <f>IF(B638="","",IFERROR(INDEX('Purchases'!$I$2:$I$1000,MATCH(B638,'Purchases'!$A$2:$A$1000,0)),""))</f>
        <v/>
      </c>
    </row>
    <row r="639">
      <c r="G639" s="36">
        <f>IF(B639="","",IFERROR(INDEX('Purchases'!$G$2:$G$1000,MATCH(B639,'Purchases'!$A$2:$A$1000,0)),""))</f>
        <v/>
      </c>
      <c r="H639" s="37">
        <f>IF(B639="","",IFERROR(INDEX('Purchases'!$B$2:$B$1000,MATCH(B639,'Purchases'!$A$2:$A$1000,0)),""))</f>
        <v/>
      </c>
      <c r="I639" s="35" t="n"/>
      <c r="K639" s="38">
        <f>IF(A639="","",IF(J639&lt;&gt;"","Discarded",IF(COUNTIF('Sales'!$B$2:$B$1000,A639)-COUNTIFS('Sales'!$B$2:$B$1000,A639,'Sales'!$F$2:$F$1000,"Cancelled")-COUNTIFS('Sales'!$B$2:$B$1000,A639,'Sales'!$F$2:$F$1000,"Returned")&gt;0,"Sold",IF(N(I639)&gt;0,"Online","In stock"))))</f>
        <v/>
      </c>
      <c r="L639" s="37">
        <f>IF(K639&lt;&gt;"Sold","",IFERROR(MAXIFS('Sales'!$A$2:$A$1000,'Sales'!$B$2:$B$1000,A639,'Sales'!$F$2:$F$1000,"&lt;&gt;Cancelled",'Sales'!$F$2:$F$1000,"&lt;&gt;Returned"),""))</f>
        <v/>
      </c>
      <c r="M639" s="39">
        <f>IF(OR(A639="",H639=""),"",IF(K639="Sold",IF(L639="","",L639-H639),TODAY()-H639))</f>
        <v/>
      </c>
      <c r="N639" s="38">
        <f>IF(OR(A639="",M639=""),"",IF(AND(K639&lt;&gt;"Sold",K639&lt;&gt;"Discarded",M639&gt;=JoursDormant),"Yes",""))</f>
        <v/>
      </c>
      <c r="O639" s="38">
        <f>IF(B639="","",IFERROR(INDEX('Purchases'!$I$2:$I$1000,MATCH(B639,'Purchases'!$A$2:$A$1000,0)),""))</f>
        <v/>
      </c>
    </row>
    <row r="640">
      <c r="G640" s="36">
        <f>IF(B640="","",IFERROR(INDEX('Purchases'!$G$2:$G$1000,MATCH(B640,'Purchases'!$A$2:$A$1000,0)),""))</f>
        <v/>
      </c>
      <c r="H640" s="37">
        <f>IF(B640="","",IFERROR(INDEX('Purchases'!$B$2:$B$1000,MATCH(B640,'Purchases'!$A$2:$A$1000,0)),""))</f>
        <v/>
      </c>
      <c r="I640" s="35" t="n"/>
      <c r="K640" s="38">
        <f>IF(A640="","",IF(J640&lt;&gt;"","Discarded",IF(COUNTIF('Sales'!$B$2:$B$1000,A640)-COUNTIFS('Sales'!$B$2:$B$1000,A640,'Sales'!$F$2:$F$1000,"Cancelled")-COUNTIFS('Sales'!$B$2:$B$1000,A640,'Sales'!$F$2:$F$1000,"Returned")&gt;0,"Sold",IF(N(I640)&gt;0,"Online","In stock"))))</f>
        <v/>
      </c>
      <c r="L640" s="37">
        <f>IF(K640&lt;&gt;"Sold","",IFERROR(MAXIFS('Sales'!$A$2:$A$1000,'Sales'!$B$2:$B$1000,A640,'Sales'!$F$2:$F$1000,"&lt;&gt;Cancelled",'Sales'!$F$2:$F$1000,"&lt;&gt;Returned"),""))</f>
        <v/>
      </c>
      <c r="M640" s="39">
        <f>IF(OR(A640="",H640=""),"",IF(K640="Sold",IF(L640="","",L640-H640),TODAY()-H640))</f>
        <v/>
      </c>
      <c r="N640" s="38">
        <f>IF(OR(A640="",M640=""),"",IF(AND(K640&lt;&gt;"Sold",K640&lt;&gt;"Discarded",M640&gt;=JoursDormant),"Yes",""))</f>
        <v/>
      </c>
      <c r="O640" s="38">
        <f>IF(B640="","",IFERROR(INDEX('Purchases'!$I$2:$I$1000,MATCH(B640,'Purchases'!$A$2:$A$1000,0)),""))</f>
        <v/>
      </c>
    </row>
    <row r="641">
      <c r="G641" s="36">
        <f>IF(B641="","",IFERROR(INDEX('Purchases'!$G$2:$G$1000,MATCH(B641,'Purchases'!$A$2:$A$1000,0)),""))</f>
        <v/>
      </c>
      <c r="H641" s="37">
        <f>IF(B641="","",IFERROR(INDEX('Purchases'!$B$2:$B$1000,MATCH(B641,'Purchases'!$A$2:$A$1000,0)),""))</f>
        <v/>
      </c>
      <c r="I641" s="35" t="n"/>
      <c r="K641" s="38">
        <f>IF(A641="","",IF(J641&lt;&gt;"","Discarded",IF(COUNTIF('Sales'!$B$2:$B$1000,A641)-COUNTIFS('Sales'!$B$2:$B$1000,A641,'Sales'!$F$2:$F$1000,"Cancelled")-COUNTIFS('Sales'!$B$2:$B$1000,A641,'Sales'!$F$2:$F$1000,"Returned")&gt;0,"Sold",IF(N(I641)&gt;0,"Online","In stock"))))</f>
        <v/>
      </c>
      <c r="L641" s="37">
        <f>IF(K641&lt;&gt;"Sold","",IFERROR(MAXIFS('Sales'!$A$2:$A$1000,'Sales'!$B$2:$B$1000,A641,'Sales'!$F$2:$F$1000,"&lt;&gt;Cancelled",'Sales'!$F$2:$F$1000,"&lt;&gt;Returned"),""))</f>
        <v/>
      </c>
      <c r="M641" s="39">
        <f>IF(OR(A641="",H641=""),"",IF(K641="Sold",IF(L641="","",L641-H641),TODAY()-H641))</f>
        <v/>
      </c>
      <c r="N641" s="38">
        <f>IF(OR(A641="",M641=""),"",IF(AND(K641&lt;&gt;"Sold",K641&lt;&gt;"Discarded",M641&gt;=JoursDormant),"Yes",""))</f>
        <v/>
      </c>
      <c r="O641" s="38">
        <f>IF(B641="","",IFERROR(INDEX('Purchases'!$I$2:$I$1000,MATCH(B641,'Purchases'!$A$2:$A$1000,0)),""))</f>
        <v/>
      </c>
    </row>
    <row r="642">
      <c r="G642" s="36">
        <f>IF(B642="","",IFERROR(INDEX('Purchases'!$G$2:$G$1000,MATCH(B642,'Purchases'!$A$2:$A$1000,0)),""))</f>
        <v/>
      </c>
      <c r="H642" s="37">
        <f>IF(B642="","",IFERROR(INDEX('Purchases'!$B$2:$B$1000,MATCH(B642,'Purchases'!$A$2:$A$1000,0)),""))</f>
        <v/>
      </c>
      <c r="I642" s="35" t="n"/>
      <c r="K642" s="38">
        <f>IF(A642="","",IF(J642&lt;&gt;"","Discarded",IF(COUNTIF('Sales'!$B$2:$B$1000,A642)-COUNTIFS('Sales'!$B$2:$B$1000,A642,'Sales'!$F$2:$F$1000,"Cancelled")-COUNTIFS('Sales'!$B$2:$B$1000,A642,'Sales'!$F$2:$F$1000,"Returned")&gt;0,"Sold",IF(N(I642)&gt;0,"Online","In stock"))))</f>
        <v/>
      </c>
      <c r="L642" s="37">
        <f>IF(K642&lt;&gt;"Sold","",IFERROR(MAXIFS('Sales'!$A$2:$A$1000,'Sales'!$B$2:$B$1000,A642,'Sales'!$F$2:$F$1000,"&lt;&gt;Cancelled",'Sales'!$F$2:$F$1000,"&lt;&gt;Returned"),""))</f>
        <v/>
      </c>
      <c r="M642" s="39">
        <f>IF(OR(A642="",H642=""),"",IF(K642="Sold",IF(L642="","",L642-H642),TODAY()-H642))</f>
        <v/>
      </c>
      <c r="N642" s="38">
        <f>IF(OR(A642="",M642=""),"",IF(AND(K642&lt;&gt;"Sold",K642&lt;&gt;"Discarded",M642&gt;=JoursDormant),"Yes",""))</f>
        <v/>
      </c>
      <c r="O642" s="38">
        <f>IF(B642="","",IFERROR(INDEX('Purchases'!$I$2:$I$1000,MATCH(B642,'Purchases'!$A$2:$A$1000,0)),""))</f>
        <v/>
      </c>
    </row>
    <row r="643">
      <c r="G643" s="36">
        <f>IF(B643="","",IFERROR(INDEX('Purchases'!$G$2:$G$1000,MATCH(B643,'Purchases'!$A$2:$A$1000,0)),""))</f>
        <v/>
      </c>
      <c r="H643" s="37">
        <f>IF(B643="","",IFERROR(INDEX('Purchases'!$B$2:$B$1000,MATCH(B643,'Purchases'!$A$2:$A$1000,0)),""))</f>
        <v/>
      </c>
      <c r="I643" s="35" t="n"/>
      <c r="K643" s="38">
        <f>IF(A643="","",IF(J643&lt;&gt;"","Discarded",IF(COUNTIF('Sales'!$B$2:$B$1000,A643)-COUNTIFS('Sales'!$B$2:$B$1000,A643,'Sales'!$F$2:$F$1000,"Cancelled")-COUNTIFS('Sales'!$B$2:$B$1000,A643,'Sales'!$F$2:$F$1000,"Returned")&gt;0,"Sold",IF(N(I643)&gt;0,"Online","In stock"))))</f>
        <v/>
      </c>
      <c r="L643" s="37">
        <f>IF(K643&lt;&gt;"Sold","",IFERROR(MAXIFS('Sales'!$A$2:$A$1000,'Sales'!$B$2:$B$1000,A643,'Sales'!$F$2:$F$1000,"&lt;&gt;Cancelled",'Sales'!$F$2:$F$1000,"&lt;&gt;Returned"),""))</f>
        <v/>
      </c>
      <c r="M643" s="39">
        <f>IF(OR(A643="",H643=""),"",IF(K643="Sold",IF(L643="","",L643-H643),TODAY()-H643))</f>
        <v/>
      </c>
      <c r="N643" s="38">
        <f>IF(OR(A643="",M643=""),"",IF(AND(K643&lt;&gt;"Sold",K643&lt;&gt;"Discarded",M643&gt;=JoursDormant),"Yes",""))</f>
        <v/>
      </c>
      <c r="O643" s="38">
        <f>IF(B643="","",IFERROR(INDEX('Purchases'!$I$2:$I$1000,MATCH(B643,'Purchases'!$A$2:$A$1000,0)),""))</f>
        <v/>
      </c>
    </row>
    <row r="644">
      <c r="G644" s="36">
        <f>IF(B644="","",IFERROR(INDEX('Purchases'!$G$2:$G$1000,MATCH(B644,'Purchases'!$A$2:$A$1000,0)),""))</f>
        <v/>
      </c>
      <c r="H644" s="37">
        <f>IF(B644="","",IFERROR(INDEX('Purchases'!$B$2:$B$1000,MATCH(B644,'Purchases'!$A$2:$A$1000,0)),""))</f>
        <v/>
      </c>
      <c r="I644" s="35" t="n"/>
      <c r="K644" s="38">
        <f>IF(A644="","",IF(J644&lt;&gt;"","Discarded",IF(COUNTIF('Sales'!$B$2:$B$1000,A644)-COUNTIFS('Sales'!$B$2:$B$1000,A644,'Sales'!$F$2:$F$1000,"Cancelled")-COUNTIFS('Sales'!$B$2:$B$1000,A644,'Sales'!$F$2:$F$1000,"Returned")&gt;0,"Sold",IF(N(I644)&gt;0,"Online","In stock"))))</f>
        <v/>
      </c>
      <c r="L644" s="37">
        <f>IF(K644&lt;&gt;"Sold","",IFERROR(MAXIFS('Sales'!$A$2:$A$1000,'Sales'!$B$2:$B$1000,A644,'Sales'!$F$2:$F$1000,"&lt;&gt;Cancelled",'Sales'!$F$2:$F$1000,"&lt;&gt;Returned"),""))</f>
        <v/>
      </c>
      <c r="M644" s="39">
        <f>IF(OR(A644="",H644=""),"",IF(K644="Sold",IF(L644="","",L644-H644),TODAY()-H644))</f>
        <v/>
      </c>
      <c r="N644" s="38">
        <f>IF(OR(A644="",M644=""),"",IF(AND(K644&lt;&gt;"Sold",K644&lt;&gt;"Discarded",M644&gt;=JoursDormant),"Yes",""))</f>
        <v/>
      </c>
      <c r="O644" s="38">
        <f>IF(B644="","",IFERROR(INDEX('Purchases'!$I$2:$I$1000,MATCH(B644,'Purchases'!$A$2:$A$1000,0)),""))</f>
        <v/>
      </c>
    </row>
    <row r="645">
      <c r="G645" s="36">
        <f>IF(B645="","",IFERROR(INDEX('Purchases'!$G$2:$G$1000,MATCH(B645,'Purchases'!$A$2:$A$1000,0)),""))</f>
        <v/>
      </c>
      <c r="H645" s="37">
        <f>IF(B645="","",IFERROR(INDEX('Purchases'!$B$2:$B$1000,MATCH(B645,'Purchases'!$A$2:$A$1000,0)),""))</f>
        <v/>
      </c>
      <c r="I645" s="35" t="n"/>
      <c r="K645" s="38">
        <f>IF(A645="","",IF(J645&lt;&gt;"","Discarded",IF(COUNTIF('Sales'!$B$2:$B$1000,A645)-COUNTIFS('Sales'!$B$2:$B$1000,A645,'Sales'!$F$2:$F$1000,"Cancelled")-COUNTIFS('Sales'!$B$2:$B$1000,A645,'Sales'!$F$2:$F$1000,"Returned")&gt;0,"Sold",IF(N(I645)&gt;0,"Online","In stock"))))</f>
        <v/>
      </c>
      <c r="L645" s="37">
        <f>IF(K645&lt;&gt;"Sold","",IFERROR(MAXIFS('Sales'!$A$2:$A$1000,'Sales'!$B$2:$B$1000,A645,'Sales'!$F$2:$F$1000,"&lt;&gt;Cancelled",'Sales'!$F$2:$F$1000,"&lt;&gt;Returned"),""))</f>
        <v/>
      </c>
      <c r="M645" s="39">
        <f>IF(OR(A645="",H645=""),"",IF(K645="Sold",IF(L645="","",L645-H645),TODAY()-H645))</f>
        <v/>
      </c>
      <c r="N645" s="38">
        <f>IF(OR(A645="",M645=""),"",IF(AND(K645&lt;&gt;"Sold",K645&lt;&gt;"Discarded",M645&gt;=JoursDormant),"Yes",""))</f>
        <v/>
      </c>
      <c r="O645" s="38">
        <f>IF(B645="","",IFERROR(INDEX('Purchases'!$I$2:$I$1000,MATCH(B645,'Purchases'!$A$2:$A$1000,0)),""))</f>
        <v/>
      </c>
    </row>
    <row r="646">
      <c r="G646" s="36">
        <f>IF(B646="","",IFERROR(INDEX('Purchases'!$G$2:$G$1000,MATCH(B646,'Purchases'!$A$2:$A$1000,0)),""))</f>
        <v/>
      </c>
      <c r="H646" s="37">
        <f>IF(B646="","",IFERROR(INDEX('Purchases'!$B$2:$B$1000,MATCH(B646,'Purchases'!$A$2:$A$1000,0)),""))</f>
        <v/>
      </c>
      <c r="I646" s="35" t="n"/>
      <c r="K646" s="38">
        <f>IF(A646="","",IF(J646&lt;&gt;"","Discarded",IF(COUNTIF('Sales'!$B$2:$B$1000,A646)-COUNTIFS('Sales'!$B$2:$B$1000,A646,'Sales'!$F$2:$F$1000,"Cancelled")-COUNTIFS('Sales'!$B$2:$B$1000,A646,'Sales'!$F$2:$F$1000,"Returned")&gt;0,"Sold",IF(N(I646)&gt;0,"Online","In stock"))))</f>
        <v/>
      </c>
      <c r="L646" s="37">
        <f>IF(K646&lt;&gt;"Sold","",IFERROR(MAXIFS('Sales'!$A$2:$A$1000,'Sales'!$B$2:$B$1000,A646,'Sales'!$F$2:$F$1000,"&lt;&gt;Cancelled",'Sales'!$F$2:$F$1000,"&lt;&gt;Returned"),""))</f>
        <v/>
      </c>
      <c r="M646" s="39">
        <f>IF(OR(A646="",H646=""),"",IF(K646="Sold",IF(L646="","",L646-H646),TODAY()-H646))</f>
        <v/>
      </c>
      <c r="N646" s="38">
        <f>IF(OR(A646="",M646=""),"",IF(AND(K646&lt;&gt;"Sold",K646&lt;&gt;"Discarded",M646&gt;=JoursDormant),"Yes",""))</f>
        <v/>
      </c>
      <c r="O646" s="38">
        <f>IF(B646="","",IFERROR(INDEX('Purchases'!$I$2:$I$1000,MATCH(B646,'Purchases'!$A$2:$A$1000,0)),""))</f>
        <v/>
      </c>
    </row>
    <row r="647">
      <c r="G647" s="36">
        <f>IF(B647="","",IFERROR(INDEX('Purchases'!$G$2:$G$1000,MATCH(B647,'Purchases'!$A$2:$A$1000,0)),""))</f>
        <v/>
      </c>
      <c r="H647" s="37">
        <f>IF(B647="","",IFERROR(INDEX('Purchases'!$B$2:$B$1000,MATCH(B647,'Purchases'!$A$2:$A$1000,0)),""))</f>
        <v/>
      </c>
      <c r="I647" s="35" t="n"/>
      <c r="K647" s="38">
        <f>IF(A647="","",IF(J647&lt;&gt;"","Discarded",IF(COUNTIF('Sales'!$B$2:$B$1000,A647)-COUNTIFS('Sales'!$B$2:$B$1000,A647,'Sales'!$F$2:$F$1000,"Cancelled")-COUNTIFS('Sales'!$B$2:$B$1000,A647,'Sales'!$F$2:$F$1000,"Returned")&gt;0,"Sold",IF(N(I647)&gt;0,"Online","In stock"))))</f>
        <v/>
      </c>
      <c r="L647" s="37">
        <f>IF(K647&lt;&gt;"Sold","",IFERROR(MAXIFS('Sales'!$A$2:$A$1000,'Sales'!$B$2:$B$1000,A647,'Sales'!$F$2:$F$1000,"&lt;&gt;Cancelled",'Sales'!$F$2:$F$1000,"&lt;&gt;Returned"),""))</f>
        <v/>
      </c>
      <c r="M647" s="39">
        <f>IF(OR(A647="",H647=""),"",IF(K647="Sold",IF(L647="","",L647-H647),TODAY()-H647))</f>
        <v/>
      </c>
      <c r="N647" s="38">
        <f>IF(OR(A647="",M647=""),"",IF(AND(K647&lt;&gt;"Sold",K647&lt;&gt;"Discarded",M647&gt;=JoursDormant),"Yes",""))</f>
        <v/>
      </c>
      <c r="O647" s="38">
        <f>IF(B647="","",IFERROR(INDEX('Purchases'!$I$2:$I$1000,MATCH(B647,'Purchases'!$A$2:$A$1000,0)),""))</f>
        <v/>
      </c>
    </row>
    <row r="648">
      <c r="G648" s="36">
        <f>IF(B648="","",IFERROR(INDEX('Purchases'!$G$2:$G$1000,MATCH(B648,'Purchases'!$A$2:$A$1000,0)),""))</f>
        <v/>
      </c>
      <c r="H648" s="37">
        <f>IF(B648="","",IFERROR(INDEX('Purchases'!$B$2:$B$1000,MATCH(B648,'Purchases'!$A$2:$A$1000,0)),""))</f>
        <v/>
      </c>
      <c r="I648" s="35" t="n"/>
      <c r="K648" s="38">
        <f>IF(A648="","",IF(J648&lt;&gt;"","Discarded",IF(COUNTIF('Sales'!$B$2:$B$1000,A648)-COUNTIFS('Sales'!$B$2:$B$1000,A648,'Sales'!$F$2:$F$1000,"Cancelled")-COUNTIFS('Sales'!$B$2:$B$1000,A648,'Sales'!$F$2:$F$1000,"Returned")&gt;0,"Sold",IF(N(I648)&gt;0,"Online","In stock"))))</f>
        <v/>
      </c>
      <c r="L648" s="37">
        <f>IF(K648&lt;&gt;"Sold","",IFERROR(MAXIFS('Sales'!$A$2:$A$1000,'Sales'!$B$2:$B$1000,A648,'Sales'!$F$2:$F$1000,"&lt;&gt;Cancelled",'Sales'!$F$2:$F$1000,"&lt;&gt;Returned"),""))</f>
        <v/>
      </c>
      <c r="M648" s="39">
        <f>IF(OR(A648="",H648=""),"",IF(K648="Sold",IF(L648="","",L648-H648),TODAY()-H648))</f>
        <v/>
      </c>
      <c r="N648" s="38">
        <f>IF(OR(A648="",M648=""),"",IF(AND(K648&lt;&gt;"Sold",K648&lt;&gt;"Discarded",M648&gt;=JoursDormant),"Yes",""))</f>
        <v/>
      </c>
      <c r="O648" s="38">
        <f>IF(B648="","",IFERROR(INDEX('Purchases'!$I$2:$I$1000,MATCH(B648,'Purchases'!$A$2:$A$1000,0)),""))</f>
        <v/>
      </c>
    </row>
    <row r="649">
      <c r="G649" s="36">
        <f>IF(B649="","",IFERROR(INDEX('Purchases'!$G$2:$G$1000,MATCH(B649,'Purchases'!$A$2:$A$1000,0)),""))</f>
        <v/>
      </c>
      <c r="H649" s="37">
        <f>IF(B649="","",IFERROR(INDEX('Purchases'!$B$2:$B$1000,MATCH(B649,'Purchases'!$A$2:$A$1000,0)),""))</f>
        <v/>
      </c>
      <c r="I649" s="35" t="n"/>
      <c r="K649" s="38">
        <f>IF(A649="","",IF(J649&lt;&gt;"","Discarded",IF(COUNTIF('Sales'!$B$2:$B$1000,A649)-COUNTIFS('Sales'!$B$2:$B$1000,A649,'Sales'!$F$2:$F$1000,"Cancelled")-COUNTIFS('Sales'!$B$2:$B$1000,A649,'Sales'!$F$2:$F$1000,"Returned")&gt;0,"Sold",IF(N(I649)&gt;0,"Online","In stock"))))</f>
        <v/>
      </c>
      <c r="L649" s="37">
        <f>IF(K649&lt;&gt;"Sold","",IFERROR(MAXIFS('Sales'!$A$2:$A$1000,'Sales'!$B$2:$B$1000,A649,'Sales'!$F$2:$F$1000,"&lt;&gt;Cancelled",'Sales'!$F$2:$F$1000,"&lt;&gt;Returned"),""))</f>
        <v/>
      </c>
      <c r="M649" s="39">
        <f>IF(OR(A649="",H649=""),"",IF(K649="Sold",IF(L649="","",L649-H649),TODAY()-H649))</f>
        <v/>
      </c>
      <c r="N649" s="38">
        <f>IF(OR(A649="",M649=""),"",IF(AND(K649&lt;&gt;"Sold",K649&lt;&gt;"Discarded",M649&gt;=JoursDormant),"Yes",""))</f>
        <v/>
      </c>
      <c r="O649" s="38">
        <f>IF(B649="","",IFERROR(INDEX('Purchases'!$I$2:$I$1000,MATCH(B649,'Purchases'!$A$2:$A$1000,0)),""))</f>
        <v/>
      </c>
    </row>
    <row r="650">
      <c r="G650" s="36">
        <f>IF(B650="","",IFERROR(INDEX('Purchases'!$G$2:$G$1000,MATCH(B650,'Purchases'!$A$2:$A$1000,0)),""))</f>
        <v/>
      </c>
      <c r="H650" s="37">
        <f>IF(B650="","",IFERROR(INDEX('Purchases'!$B$2:$B$1000,MATCH(B650,'Purchases'!$A$2:$A$1000,0)),""))</f>
        <v/>
      </c>
      <c r="I650" s="35" t="n"/>
      <c r="K650" s="38">
        <f>IF(A650="","",IF(J650&lt;&gt;"","Discarded",IF(COUNTIF('Sales'!$B$2:$B$1000,A650)-COUNTIFS('Sales'!$B$2:$B$1000,A650,'Sales'!$F$2:$F$1000,"Cancelled")-COUNTIFS('Sales'!$B$2:$B$1000,A650,'Sales'!$F$2:$F$1000,"Returned")&gt;0,"Sold",IF(N(I650)&gt;0,"Online","In stock"))))</f>
        <v/>
      </c>
      <c r="L650" s="37">
        <f>IF(K650&lt;&gt;"Sold","",IFERROR(MAXIFS('Sales'!$A$2:$A$1000,'Sales'!$B$2:$B$1000,A650,'Sales'!$F$2:$F$1000,"&lt;&gt;Cancelled",'Sales'!$F$2:$F$1000,"&lt;&gt;Returned"),""))</f>
        <v/>
      </c>
      <c r="M650" s="39">
        <f>IF(OR(A650="",H650=""),"",IF(K650="Sold",IF(L650="","",L650-H650),TODAY()-H650))</f>
        <v/>
      </c>
      <c r="N650" s="38">
        <f>IF(OR(A650="",M650=""),"",IF(AND(K650&lt;&gt;"Sold",K650&lt;&gt;"Discarded",M650&gt;=JoursDormant),"Yes",""))</f>
        <v/>
      </c>
      <c r="O650" s="38">
        <f>IF(B650="","",IFERROR(INDEX('Purchases'!$I$2:$I$1000,MATCH(B650,'Purchases'!$A$2:$A$1000,0)),""))</f>
        <v/>
      </c>
    </row>
    <row r="651">
      <c r="G651" s="36">
        <f>IF(B651="","",IFERROR(INDEX('Purchases'!$G$2:$G$1000,MATCH(B651,'Purchases'!$A$2:$A$1000,0)),""))</f>
        <v/>
      </c>
      <c r="H651" s="37">
        <f>IF(B651="","",IFERROR(INDEX('Purchases'!$B$2:$B$1000,MATCH(B651,'Purchases'!$A$2:$A$1000,0)),""))</f>
        <v/>
      </c>
      <c r="I651" s="35" t="n"/>
      <c r="K651" s="38">
        <f>IF(A651="","",IF(J651&lt;&gt;"","Discarded",IF(COUNTIF('Sales'!$B$2:$B$1000,A651)-COUNTIFS('Sales'!$B$2:$B$1000,A651,'Sales'!$F$2:$F$1000,"Cancelled")-COUNTIFS('Sales'!$B$2:$B$1000,A651,'Sales'!$F$2:$F$1000,"Returned")&gt;0,"Sold",IF(N(I651)&gt;0,"Online","In stock"))))</f>
        <v/>
      </c>
      <c r="L651" s="37">
        <f>IF(K651&lt;&gt;"Sold","",IFERROR(MAXIFS('Sales'!$A$2:$A$1000,'Sales'!$B$2:$B$1000,A651,'Sales'!$F$2:$F$1000,"&lt;&gt;Cancelled",'Sales'!$F$2:$F$1000,"&lt;&gt;Returned"),""))</f>
        <v/>
      </c>
      <c r="M651" s="39">
        <f>IF(OR(A651="",H651=""),"",IF(K651="Sold",IF(L651="","",L651-H651),TODAY()-H651))</f>
        <v/>
      </c>
      <c r="N651" s="38">
        <f>IF(OR(A651="",M651=""),"",IF(AND(K651&lt;&gt;"Sold",K651&lt;&gt;"Discarded",M651&gt;=JoursDormant),"Yes",""))</f>
        <v/>
      </c>
      <c r="O651" s="38">
        <f>IF(B651="","",IFERROR(INDEX('Purchases'!$I$2:$I$1000,MATCH(B651,'Purchases'!$A$2:$A$1000,0)),""))</f>
        <v/>
      </c>
    </row>
    <row r="652">
      <c r="G652" s="36">
        <f>IF(B652="","",IFERROR(INDEX('Purchases'!$G$2:$G$1000,MATCH(B652,'Purchases'!$A$2:$A$1000,0)),""))</f>
        <v/>
      </c>
      <c r="H652" s="37">
        <f>IF(B652="","",IFERROR(INDEX('Purchases'!$B$2:$B$1000,MATCH(B652,'Purchases'!$A$2:$A$1000,0)),""))</f>
        <v/>
      </c>
      <c r="I652" s="35" t="n"/>
      <c r="K652" s="38">
        <f>IF(A652="","",IF(J652&lt;&gt;"","Discarded",IF(COUNTIF('Sales'!$B$2:$B$1000,A652)-COUNTIFS('Sales'!$B$2:$B$1000,A652,'Sales'!$F$2:$F$1000,"Cancelled")-COUNTIFS('Sales'!$B$2:$B$1000,A652,'Sales'!$F$2:$F$1000,"Returned")&gt;0,"Sold",IF(N(I652)&gt;0,"Online","In stock"))))</f>
        <v/>
      </c>
      <c r="L652" s="37">
        <f>IF(K652&lt;&gt;"Sold","",IFERROR(MAXIFS('Sales'!$A$2:$A$1000,'Sales'!$B$2:$B$1000,A652,'Sales'!$F$2:$F$1000,"&lt;&gt;Cancelled",'Sales'!$F$2:$F$1000,"&lt;&gt;Returned"),""))</f>
        <v/>
      </c>
      <c r="M652" s="39">
        <f>IF(OR(A652="",H652=""),"",IF(K652="Sold",IF(L652="","",L652-H652),TODAY()-H652))</f>
        <v/>
      </c>
      <c r="N652" s="38">
        <f>IF(OR(A652="",M652=""),"",IF(AND(K652&lt;&gt;"Sold",K652&lt;&gt;"Discarded",M652&gt;=JoursDormant),"Yes",""))</f>
        <v/>
      </c>
      <c r="O652" s="38">
        <f>IF(B652="","",IFERROR(INDEX('Purchases'!$I$2:$I$1000,MATCH(B652,'Purchases'!$A$2:$A$1000,0)),""))</f>
        <v/>
      </c>
    </row>
    <row r="653">
      <c r="G653" s="36">
        <f>IF(B653="","",IFERROR(INDEX('Purchases'!$G$2:$G$1000,MATCH(B653,'Purchases'!$A$2:$A$1000,0)),""))</f>
        <v/>
      </c>
      <c r="H653" s="37">
        <f>IF(B653="","",IFERROR(INDEX('Purchases'!$B$2:$B$1000,MATCH(B653,'Purchases'!$A$2:$A$1000,0)),""))</f>
        <v/>
      </c>
      <c r="I653" s="35" t="n"/>
      <c r="K653" s="38">
        <f>IF(A653="","",IF(J653&lt;&gt;"","Discarded",IF(COUNTIF('Sales'!$B$2:$B$1000,A653)-COUNTIFS('Sales'!$B$2:$B$1000,A653,'Sales'!$F$2:$F$1000,"Cancelled")-COUNTIFS('Sales'!$B$2:$B$1000,A653,'Sales'!$F$2:$F$1000,"Returned")&gt;0,"Sold",IF(N(I653)&gt;0,"Online","In stock"))))</f>
        <v/>
      </c>
      <c r="L653" s="37">
        <f>IF(K653&lt;&gt;"Sold","",IFERROR(MAXIFS('Sales'!$A$2:$A$1000,'Sales'!$B$2:$B$1000,A653,'Sales'!$F$2:$F$1000,"&lt;&gt;Cancelled",'Sales'!$F$2:$F$1000,"&lt;&gt;Returned"),""))</f>
        <v/>
      </c>
      <c r="M653" s="39">
        <f>IF(OR(A653="",H653=""),"",IF(K653="Sold",IF(L653="","",L653-H653),TODAY()-H653))</f>
        <v/>
      </c>
      <c r="N653" s="38">
        <f>IF(OR(A653="",M653=""),"",IF(AND(K653&lt;&gt;"Sold",K653&lt;&gt;"Discarded",M653&gt;=JoursDormant),"Yes",""))</f>
        <v/>
      </c>
      <c r="O653" s="38">
        <f>IF(B653="","",IFERROR(INDEX('Purchases'!$I$2:$I$1000,MATCH(B653,'Purchases'!$A$2:$A$1000,0)),""))</f>
        <v/>
      </c>
    </row>
    <row r="654">
      <c r="G654" s="36">
        <f>IF(B654="","",IFERROR(INDEX('Purchases'!$G$2:$G$1000,MATCH(B654,'Purchases'!$A$2:$A$1000,0)),""))</f>
        <v/>
      </c>
      <c r="H654" s="37">
        <f>IF(B654="","",IFERROR(INDEX('Purchases'!$B$2:$B$1000,MATCH(B654,'Purchases'!$A$2:$A$1000,0)),""))</f>
        <v/>
      </c>
      <c r="I654" s="35" t="n"/>
      <c r="K654" s="38">
        <f>IF(A654="","",IF(J654&lt;&gt;"","Discarded",IF(COUNTIF('Sales'!$B$2:$B$1000,A654)-COUNTIFS('Sales'!$B$2:$B$1000,A654,'Sales'!$F$2:$F$1000,"Cancelled")-COUNTIFS('Sales'!$B$2:$B$1000,A654,'Sales'!$F$2:$F$1000,"Returned")&gt;0,"Sold",IF(N(I654)&gt;0,"Online","In stock"))))</f>
        <v/>
      </c>
      <c r="L654" s="37">
        <f>IF(K654&lt;&gt;"Sold","",IFERROR(MAXIFS('Sales'!$A$2:$A$1000,'Sales'!$B$2:$B$1000,A654,'Sales'!$F$2:$F$1000,"&lt;&gt;Cancelled",'Sales'!$F$2:$F$1000,"&lt;&gt;Returned"),""))</f>
        <v/>
      </c>
      <c r="M654" s="39">
        <f>IF(OR(A654="",H654=""),"",IF(K654="Sold",IF(L654="","",L654-H654),TODAY()-H654))</f>
        <v/>
      </c>
      <c r="N654" s="38">
        <f>IF(OR(A654="",M654=""),"",IF(AND(K654&lt;&gt;"Sold",K654&lt;&gt;"Discarded",M654&gt;=JoursDormant),"Yes",""))</f>
        <v/>
      </c>
      <c r="O654" s="38">
        <f>IF(B654="","",IFERROR(INDEX('Purchases'!$I$2:$I$1000,MATCH(B654,'Purchases'!$A$2:$A$1000,0)),""))</f>
        <v/>
      </c>
    </row>
    <row r="655">
      <c r="G655" s="36">
        <f>IF(B655="","",IFERROR(INDEX('Purchases'!$G$2:$G$1000,MATCH(B655,'Purchases'!$A$2:$A$1000,0)),""))</f>
        <v/>
      </c>
      <c r="H655" s="37">
        <f>IF(B655="","",IFERROR(INDEX('Purchases'!$B$2:$B$1000,MATCH(B655,'Purchases'!$A$2:$A$1000,0)),""))</f>
        <v/>
      </c>
      <c r="I655" s="35" t="n"/>
      <c r="K655" s="38">
        <f>IF(A655="","",IF(J655&lt;&gt;"","Discarded",IF(COUNTIF('Sales'!$B$2:$B$1000,A655)-COUNTIFS('Sales'!$B$2:$B$1000,A655,'Sales'!$F$2:$F$1000,"Cancelled")-COUNTIFS('Sales'!$B$2:$B$1000,A655,'Sales'!$F$2:$F$1000,"Returned")&gt;0,"Sold",IF(N(I655)&gt;0,"Online","In stock"))))</f>
        <v/>
      </c>
      <c r="L655" s="37">
        <f>IF(K655&lt;&gt;"Sold","",IFERROR(MAXIFS('Sales'!$A$2:$A$1000,'Sales'!$B$2:$B$1000,A655,'Sales'!$F$2:$F$1000,"&lt;&gt;Cancelled",'Sales'!$F$2:$F$1000,"&lt;&gt;Returned"),""))</f>
        <v/>
      </c>
      <c r="M655" s="39">
        <f>IF(OR(A655="",H655=""),"",IF(K655="Sold",IF(L655="","",L655-H655),TODAY()-H655))</f>
        <v/>
      </c>
      <c r="N655" s="38">
        <f>IF(OR(A655="",M655=""),"",IF(AND(K655&lt;&gt;"Sold",K655&lt;&gt;"Discarded",M655&gt;=JoursDormant),"Yes",""))</f>
        <v/>
      </c>
      <c r="O655" s="38">
        <f>IF(B655="","",IFERROR(INDEX('Purchases'!$I$2:$I$1000,MATCH(B655,'Purchases'!$A$2:$A$1000,0)),""))</f>
        <v/>
      </c>
    </row>
    <row r="656">
      <c r="G656" s="36">
        <f>IF(B656="","",IFERROR(INDEX('Purchases'!$G$2:$G$1000,MATCH(B656,'Purchases'!$A$2:$A$1000,0)),""))</f>
        <v/>
      </c>
      <c r="H656" s="37">
        <f>IF(B656="","",IFERROR(INDEX('Purchases'!$B$2:$B$1000,MATCH(B656,'Purchases'!$A$2:$A$1000,0)),""))</f>
        <v/>
      </c>
      <c r="I656" s="35" t="n"/>
      <c r="K656" s="38">
        <f>IF(A656="","",IF(J656&lt;&gt;"","Discarded",IF(COUNTIF('Sales'!$B$2:$B$1000,A656)-COUNTIFS('Sales'!$B$2:$B$1000,A656,'Sales'!$F$2:$F$1000,"Cancelled")-COUNTIFS('Sales'!$B$2:$B$1000,A656,'Sales'!$F$2:$F$1000,"Returned")&gt;0,"Sold",IF(N(I656)&gt;0,"Online","In stock"))))</f>
        <v/>
      </c>
      <c r="L656" s="37">
        <f>IF(K656&lt;&gt;"Sold","",IFERROR(MAXIFS('Sales'!$A$2:$A$1000,'Sales'!$B$2:$B$1000,A656,'Sales'!$F$2:$F$1000,"&lt;&gt;Cancelled",'Sales'!$F$2:$F$1000,"&lt;&gt;Returned"),""))</f>
        <v/>
      </c>
      <c r="M656" s="39">
        <f>IF(OR(A656="",H656=""),"",IF(K656="Sold",IF(L656="","",L656-H656),TODAY()-H656))</f>
        <v/>
      </c>
      <c r="N656" s="38">
        <f>IF(OR(A656="",M656=""),"",IF(AND(K656&lt;&gt;"Sold",K656&lt;&gt;"Discarded",M656&gt;=JoursDormant),"Yes",""))</f>
        <v/>
      </c>
      <c r="O656" s="38">
        <f>IF(B656="","",IFERROR(INDEX('Purchases'!$I$2:$I$1000,MATCH(B656,'Purchases'!$A$2:$A$1000,0)),""))</f>
        <v/>
      </c>
    </row>
    <row r="657">
      <c r="G657" s="36">
        <f>IF(B657="","",IFERROR(INDEX('Purchases'!$G$2:$G$1000,MATCH(B657,'Purchases'!$A$2:$A$1000,0)),""))</f>
        <v/>
      </c>
      <c r="H657" s="37">
        <f>IF(B657="","",IFERROR(INDEX('Purchases'!$B$2:$B$1000,MATCH(B657,'Purchases'!$A$2:$A$1000,0)),""))</f>
        <v/>
      </c>
      <c r="I657" s="35" t="n"/>
      <c r="K657" s="38">
        <f>IF(A657="","",IF(J657&lt;&gt;"","Discarded",IF(COUNTIF('Sales'!$B$2:$B$1000,A657)-COUNTIFS('Sales'!$B$2:$B$1000,A657,'Sales'!$F$2:$F$1000,"Cancelled")-COUNTIFS('Sales'!$B$2:$B$1000,A657,'Sales'!$F$2:$F$1000,"Returned")&gt;0,"Sold",IF(N(I657)&gt;0,"Online","In stock"))))</f>
        <v/>
      </c>
      <c r="L657" s="37">
        <f>IF(K657&lt;&gt;"Sold","",IFERROR(MAXIFS('Sales'!$A$2:$A$1000,'Sales'!$B$2:$B$1000,A657,'Sales'!$F$2:$F$1000,"&lt;&gt;Cancelled",'Sales'!$F$2:$F$1000,"&lt;&gt;Returned"),""))</f>
        <v/>
      </c>
      <c r="M657" s="39">
        <f>IF(OR(A657="",H657=""),"",IF(K657="Sold",IF(L657="","",L657-H657),TODAY()-H657))</f>
        <v/>
      </c>
      <c r="N657" s="38">
        <f>IF(OR(A657="",M657=""),"",IF(AND(K657&lt;&gt;"Sold",K657&lt;&gt;"Discarded",M657&gt;=JoursDormant),"Yes",""))</f>
        <v/>
      </c>
      <c r="O657" s="38">
        <f>IF(B657="","",IFERROR(INDEX('Purchases'!$I$2:$I$1000,MATCH(B657,'Purchases'!$A$2:$A$1000,0)),""))</f>
        <v/>
      </c>
    </row>
    <row r="658">
      <c r="G658" s="36">
        <f>IF(B658="","",IFERROR(INDEX('Purchases'!$G$2:$G$1000,MATCH(B658,'Purchases'!$A$2:$A$1000,0)),""))</f>
        <v/>
      </c>
      <c r="H658" s="37">
        <f>IF(B658="","",IFERROR(INDEX('Purchases'!$B$2:$B$1000,MATCH(B658,'Purchases'!$A$2:$A$1000,0)),""))</f>
        <v/>
      </c>
      <c r="I658" s="35" t="n"/>
      <c r="K658" s="38">
        <f>IF(A658="","",IF(J658&lt;&gt;"","Discarded",IF(COUNTIF('Sales'!$B$2:$B$1000,A658)-COUNTIFS('Sales'!$B$2:$B$1000,A658,'Sales'!$F$2:$F$1000,"Cancelled")-COUNTIFS('Sales'!$B$2:$B$1000,A658,'Sales'!$F$2:$F$1000,"Returned")&gt;0,"Sold",IF(N(I658)&gt;0,"Online","In stock"))))</f>
        <v/>
      </c>
      <c r="L658" s="37">
        <f>IF(K658&lt;&gt;"Sold","",IFERROR(MAXIFS('Sales'!$A$2:$A$1000,'Sales'!$B$2:$B$1000,A658,'Sales'!$F$2:$F$1000,"&lt;&gt;Cancelled",'Sales'!$F$2:$F$1000,"&lt;&gt;Returned"),""))</f>
        <v/>
      </c>
      <c r="M658" s="39">
        <f>IF(OR(A658="",H658=""),"",IF(K658="Sold",IF(L658="","",L658-H658),TODAY()-H658))</f>
        <v/>
      </c>
      <c r="N658" s="38">
        <f>IF(OR(A658="",M658=""),"",IF(AND(K658&lt;&gt;"Sold",K658&lt;&gt;"Discarded",M658&gt;=JoursDormant),"Yes",""))</f>
        <v/>
      </c>
      <c r="O658" s="38">
        <f>IF(B658="","",IFERROR(INDEX('Purchases'!$I$2:$I$1000,MATCH(B658,'Purchases'!$A$2:$A$1000,0)),""))</f>
        <v/>
      </c>
    </row>
    <row r="659">
      <c r="G659" s="36">
        <f>IF(B659="","",IFERROR(INDEX('Purchases'!$G$2:$G$1000,MATCH(B659,'Purchases'!$A$2:$A$1000,0)),""))</f>
        <v/>
      </c>
      <c r="H659" s="37">
        <f>IF(B659="","",IFERROR(INDEX('Purchases'!$B$2:$B$1000,MATCH(B659,'Purchases'!$A$2:$A$1000,0)),""))</f>
        <v/>
      </c>
      <c r="I659" s="35" t="n"/>
      <c r="K659" s="38">
        <f>IF(A659="","",IF(J659&lt;&gt;"","Discarded",IF(COUNTIF('Sales'!$B$2:$B$1000,A659)-COUNTIFS('Sales'!$B$2:$B$1000,A659,'Sales'!$F$2:$F$1000,"Cancelled")-COUNTIFS('Sales'!$B$2:$B$1000,A659,'Sales'!$F$2:$F$1000,"Returned")&gt;0,"Sold",IF(N(I659)&gt;0,"Online","In stock"))))</f>
        <v/>
      </c>
      <c r="L659" s="37">
        <f>IF(K659&lt;&gt;"Sold","",IFERROR(MAXIFS('Sales'!$A$2:$A$1000,'Sales'!$B$2:$B$1000,A659,'Sales'!$F$2:$F$1000,"&lt;&gt;Cancelled",'Sales'!$F$2:$F$1000,"&lt;&gt;Returned"),""))</f>
        <v/>
      </c>
      <c r="M659" s="39">
        <f>IF(OR(A659="",H659=""),"",IF(K659="Sold",IF(L659="","",L659-H659),TODAY()-H659))</f>
        <v/>
      </c>
      <c r="N659" s="38">
        <f>IF(OR(A659="",M659=""),"",IF(AND(K659&lt;&gt;"Sold",K659&lt;&gt;"Discarded",M659&gt;=JoursDormant),"Yes",""))</f>
        <v/>
      </c>
      <c r="O659" s="38">
        <f>IF(B659="","",IFERROR(INDEX('Purchases'!$I$2:$I$1000,MATCH(B659,'Purchases'!$A$2:$A$1000,0)),""))</f>
        <v/>
      </c>
    </row>
    <row r="660">
      <c r="G660" s="36">
        <f>IF(B660="","",IFERROR(INDEX('Purchases'!$G$2:$G$1000,MATCH(B660,'Purchases'!$A$2:$A$1000,0)),""))</f>
        <v/>
      </c>
      <c r="H660" s="37">
        <f>IF(B660="","",IFERROR(INDEX('Purchases'!$B$2:$B$1000,MATCH(B660,'Purchases'!$A$2:$A$1000,0)),""))</f>
        <v/>
      </c>
      <c r="I660" s="35" t="n"/>
      <c r="K660" s="38">
        <f>IF(A660="","",IF(J660&lt;&gt;"","Discarded",IF(COUNTIF('Sales'!$B$2:$B$1000,A660)-COUNTIFS('Sales'!$B$2:$B$1000,A660,'Sales'!$F$2:$F$1000,"Cancelled")-COUNTIFS('Sales'!$B$2:$B$1000,A660,'Sales'!$F$2:$F$1000,"Returned")&gt;0,"Sold",IF(N(I660)&gt;0,"Online","In stock"))))</f>
        <v/>
      </c>
      <c r="L660" s="37">
        <f>IF(K660&lt;&gt;"Sold","",IFERROR(MAXIFS('Sales'!$A$2:$A$1000,'Sales'!$B$2:$B$1000,A660,'Sales'!$F$2:$F$1000,"&lt;&gt;Cancelled",'Sales'!$F$2:$F$1000,"&lt;&gt;Returned"),""))</f>
        <v/>
      </c>
      <c r="M660" s="39">
        <f>IF(OR(A660="",H660=""),"",IF(K660="Sold",IF(L660="","",L660-H660),TODAY()-H660))</f>
        <v/>
      </c>
      <c r="N660" s="38">
        <f>IF(OR(A660="",M660=""),"",IF(AND(K660&lt;&gt;"Sold",K660&lt;&gt;"Discarded",M660&gt;=JoursDormant),"Yes",""))</f>
        <v/>
      </c>
      <c r="O660" s="38">
        <f>IF(B660="","",IFERROR(INDEX('Purchases'!$I$2:$I$1000,MATCH(B660,'Purchases'!$A$2:$A$1000,0)),""))</f>
        <v/>
      </c>
    </row>
    <row r="661">
      <c r="G661" s="36">
        <f>IF(B661="","",IFERROR(INDEX('Purchases'!$G$2:$G$1000,MATCH(B661,'Purchases'!$A$2:$A$1000,0)),""))</f>
        <v/>
      </c>
      <c r="H661" s="37">
        <f>IF(B661="","",IFERROR(INDEX('Purchases'!$B$2:$B$1000,MATCH(B661,'Purchases'!$A$2:$A$1000,0)),""))</f>
        <v/>
      </c>
      <c r="I661" s="35" t="n"/>
      <c r="K661" s="38">
        <f>IF(A661="","",IF(J661&lt;&gt;"","Discarded",IF(COUNTIF('Sales'!$B$2:$B$1000,A661)-COUNTIFS('Sales'!$B$2:$B$1000,A661,'Sales'!$F$2:$F$1000,"Cancelled")-COUNTIFS('Sales'!$B$2:$B$1000,A661,'Sales'!$F$2:$F$1000,"Returned")&gt;0,"Sold",IF(N(I661)&gt;0,"Online","In stock"))))</f>
        <v/>
      </c>
      <c r="L661" s="37">
        <f>IF(K661&lt;&gt;"Sold","",IFERROR(MAXIFS('Sales'!$A$2:$A$1000,'Sales'!$B$2:$B$1000,A661,'Sales'!$F$2:$F$1000,"&lt;&gt;Cancelled",'Sales'!$F$2:$F$1000,"&lt;&gt;Returned"),""))</f>
        <v/>
      </c>
      <c r="M661" s="39">
        <f>IF(OR(A661="",H661=""),"",IF(K661="Sold",IF(L661="","",L661-H661),TODAY()-H661))</f>
        <v/>
      </c>
      <c r="N661" s="38">
        <f>IF(OR(A661="",M661=""),"",IF(AND(K661&lt;&gt;"Sold",K661&lt;&gt;"Discarded",M661&gt;=JoursDormant),"Yes",""))</f>
        <v/>
      </c>
      <c r="O661" s="38">
        <f>IF(B661="","",IFERROR(INDEX('Purchases'!$I$2:$I$1000,MATCH(B661,'Purchases'!$A$2:$A$1000,0)),""))</f>
        <v/>
      </c>
    </row>
    <row r="662">
      <c r="G662" s="36">
        <f>IF(B662="","",IFERROR(INDEX('Purchases'!$G$2:$G$1000,MATCH(B662,'Purchases'!$A$2:$A$1000,0)),""))</f>
        <v/>
      </c>
      <c r="H662" s="37">
        <f>IF(B662="","",IFERROR(INDEX('Purchases'!$B$2:$B$1000,MATCH(B662,'Purchases'!$A$2:$A$1000,0)),""))</f>
        <v/>
      </c>
      <c r="I662" s="35" t="n"/>
      <c r="K662" s="38">
        <f>IF(A662="","",IF(J662&lt;&gt;"","Discarded",IF(COUNTIF('Sales'!$B$2:$B$1000,A662)-COUNTIFS('Sales'!$B$2:$B$1000,A662,'Sales'!$F$2:$F$1000,"Cancelled")-COUNTIFS('Sales'!$B$2:$B$1000,A662,'Sales'!$F$2:$F$1000,"Returned")&gt;0,"Sold",IF(N(I662)&gt;0,"Online","In stock"))))</f>
        <v/>
      </c>
      <c r="L662" s="37">
        <f>IF(K662&lt;&gt;"Sold","",IFERROR(MAXIFS('Sales'!$A$2:$A$1000,'Sales'!$B$2:$B$1000,A662,'Sales'!$F$2:$F$1000,"&lt;&gt;Cancelled",'Sales'!$F$2:$F$1000,"&lt;&gt;Returned"),""))</f>
        <v/>
      </c>
      <c r="M662" s="39">
        <f>IF(OR(A662="",H662=""),"",IF(K662="Sold",IF(L662="","",L662-H662),TODAY()-H662))</f>
        <v/>
      </c>
      <c r="N662" s="38">
        <f>IF(OR(A662="",M662=""),"",IF(AND(K662&lt;&gt;"Sold",K662&lt;&gt;"Discarded",M662&gt;=JoursDormant),"Yes",""))</f>
        <v/>
      </c>
      <c r="O662" s="38">
        <f>IF(B662="","",IFERROR(INDEX('Purchases'!$I$2:$I$1000,MATCH(B662,'Purchases'!$A$2:$A$1000,0)),""))</f>
        <v/>
      </c>
    </row>
    <row r="663">
      <c r="G663" s="36">
        <f>IF(B663="","",IFERROR(INDEX('Purchases'!$G$2:$G$1000,MATCH(B663,'Purchases'!$A$2:$A$1000,0)),""))</f>
        <v/>
      </c>
      <c r="H663" s="37">
        <f>IF(B663="","",IFERROR(INDEX('Purchases'!$B$2:$B$1000,MATCH(B663,'Purchases'!$A$2:$A$1000,0)),""))</f>
        <v/>
      </c>
      <c r="I663" s="35" t="n"/>
      <c r="K663" s="38">
        <f>IF(A663="","",IF(J663&lt;&gt;"","Discarded",IF(COUNTIF('Sales'!$B$2:$B$1000,A663)-COUNTIFS('Sales'!$B$2:$B$1000,A663,'Sales'!$F$2:$F$1000,"Cancelled")-COUNTIFS('Sales'!$B$2:$B$1000,A663,'Sales'!$F$2:$F$1000,"Returned")&gt;0,"Sold",IF(N(I663)&gt;0,"Online","In stock"))))</f>
        <v/>
      </c>
      <c r="L663" s="37">
        <f>IF(K663&lt;&gt;"Sold","",IFERROR(MAXIFS('Sales'!$A$2:$A$1000,'Sales'!$B$2:$B$1000,A663,'Sales'!$F$2:$F$1000,"&lt;&gt;Cancelled",'Sales'!$F$2:$F$1000,"&lt;&gt;Returned"),""))</f>
        <v/>
      </c>
      <c r="M663" s="39">
        <f>IF(OR(A663="",H663=""),"",IF(K663="Sold",IF(L663="","",L663-H663),TODAY()-H663))</f>
        <v/>
      </c>
      <c r="N663" s="38">
        <f>IF(OR(A663="",M663=""),"",IF(AND(K663&lt;&gt;"Sold",K663&lt;&gt;"Discarded",M663&gt;=JoursDormant),"Yes",""))</f>
        <v/>
      </c>
      <c r="O663" s="38">
        <f>IF(B663="","",IFERROR(INDEX('Purchases'!$I$2:$I$1000,MATCH(B663,'Purchases'!$A$2:$A$1000,0)),""))</f>
        <v/>
      </c>
    </row>
    <row r="664">
      <c r="G664" s="36">
        <f>IF(B664="","",IFERROR(INDEX('Purchases'!$G$2:$G$1000,MATCH(B664,'Purchases'!$A$2:$A$1000,0)),""))</f>
        <v/>
      </c>
      <c r="H664" s="37">
        <f>IF(B664="","",IFERROR(INDEX('Purchases'!$B$2:$B$1000,MATCH(B664,'Purchases'!$A$2:$A$1000,0)),""))</f>
        <v/>
      </c>
      <c r="I664" s="35" t="n"/>
      <c r="K664" s="38">
        <f>IF(A664="","",IF(J664&lt;&gt;"","Discarded",IF(COUNTIF('Sales'!$B$2:$B$1000,A664)-COUNTIFS('Sales'!$B$2:$B$1000,A664,'Sales'!$F$2:$F$1000,"Cancelled")-COUNTIFS('Sales'!$B$2:$B$1000,A664,'Sales'!$F$2:$F$1000,"Returned")&gt;0,"Sold",IF(N(I664)&gt;0,"Online","In stock"))))</f>
        <v/>
      </c>
      <c r="L664" s="37">
        <f>IF(K664&lt;&gt;"Sold","",IFERROR(MAXIFS('Sales'!$A$2:$A$1000,'Sales'!$B$2:$B$1000,A664,'Sales'!$F$2:$F$1000,"&lt;&gt;Cancelled",'Sales'!$F$2:$F$1000,"&lt;&gt;Returned"),""))</f>
        <v/>
      </c>
      <c r="M664" s="39">
        <f>IF(OR(A664="",H664=""),"",IF(K664="Sold",IF(L664="","",L664-H664),TODAY()-H664))</f>
        <v/>
      </c>
      <c r="N664" s="38">
        <f>IF(OR(A664="",M664=""),"",IF(AND(K664&lt;&gt;"Sold",K664&lt;&gt;"Discarded",M664&gt;=JoursDormant),"Yes",""))</f>
        <v/>
      </c>
      <c r="O664" s="38">
        <f>IF(B664="","",IFERROR(INDEX('Purchases'!$I$2:$I$1000,MATCH(B664,'Purchases'!$A$2:$A$1000,0)),""))</f>
        <v/>
      </c>
    </row>
    <row r="665">
      <c r="G665" s="36">
        <f>IF(B665="","",IFERROR(INDEX('Purchases'!$G$2:$G$1000,MATCH(B665,'Purchases'!$A$2:$A$1000,0)),""))</f>
        <v/>
      </c>
      <c r="H665" s="37">
        <f>IF(B665="","",IFERROR(INDEX('Purchases'!$B$2:$B$1000,MATCH(B665,'Purchases'!$A$2:$A$1000,0)),""))</f>
        <v/>
      </c>
      <c r="I665" s="35" t="n"/>
      <c r="K665" s="38">
        <f>IF(A665="","",IF(J665&lt;&gt;"","Discarded",IF(COUNTIF('Sales'!$B$2:$B$1000,A665)-COUNTIFS('Sales'!$B$2:$B$1000,A665,'Sales'!$F$2:$F$1000,"Cancelled")-COUNTIFS('Sales'!$B$2:$B$1000,A665,'Sales'!$F$2:$F$1000,"Returned")&gt;0,"Sold",IF(N(I665)&gt;0,"Online","In stock"))))</f>
        <v/>
      </c>
      <c r="L665" s="37">
        <f>IF(K665&lt;&gt;"Sold","",IFERROR(MAXIFS('Sales'!$A$2:$A$1000,'Sales'!$B$2:$B$1000,A665,'Sales'!$F$2:$F$1000,"&lt;&gt;Cancelled",'Sales'!$F$2:$F$1000,"&lt;&gt;Returned"),""))</f>
        <v/>
      </c>
      <c r="M665" s="39">
        <f>IF(OR(A665="",H665=""),"",IF(K665="Sold",IF(L665="","",L665-H665),TODAY()-H665))</f>
        <v/>
      </c>
      <c r="N665" s="38">
        <f>IF(OR(A665="",M665=""),"",IF(AND(K665&lt;&gt;"Sold",K665&lt;&gt;"Discarded",M665&gt;=JoursDormant),"Yes",""))</f>
        <v/>
      </c>
      <c r="O665" s="38">
        <f>IF(B665="","",IFERROR(INDEX('Purchases'!$I$2:$I$1000,MATCH(B665,'Purchases'!$A$2:$A$1000,0)),""))</f>
        <v/>
      </c>
    </row>
    <row r="666">
      <c r="G666" s="36">
        <f>IF(B666="","",IFERROR(INDEX('Purchases'!$G$2:$G$1000,MATCH(B666,'Purchases'!$A$2:$A$1000,0)),""))</f>
        <v/>
      </c>
      <c r="H666" s="37">
        <f>IF(B666="","",IFERROR(INDEX('Purchases'!$B$2:$B$1000,MATCH(B666,'Purchases'!$A$2:$A$1000,0)),""))</f>
        <v/>
      </c>
      <c r="I666" s="35" t="n"/>
      <c r="K666" s="38">
        <f>IF(A666="","",IF(J666&lt;&gt;"","Discarded",IF(COUNTIF('Sales'!$B$2:$B$1000,A666)-COUNTIFS('Sales'!$B$2:$B$1000,A666,'Sales'!$F$2:$F$1000,"Cancelled")-COUNTIFS('Sales'!$B$2:$B$1000,A666,'Sales'!$F$2:$F$1000,"Returned")&gt;0,"Sold",IF(N(I666)&gt;0,"Online","In stock"))))</f>
        <v/>
      </c>
      <c r="L666" s="37">
        <f>IF(K666&lt;&gt;"Sold","",IFERROR(MAXIFS('Sales'!$A$2:$A$1000,'Sales'!$B$2:$B$1000,A666,'Sales'!$F$2:$F$1000,"&lt;&gt;Cancelled",'Sales'!$F$2:$F$1000,"&lt;&gt;Returned"),""))</f>
        <v/>
      </c>
      <c r="M666" s="39">
        <f>IF(OR(A666="",H666=""),"",IF(K666="Sold",IF(L666="","",L666-H666),TODAY()-H666))</f>
        <v/>
      </c>
      <c r="N666" s="38">
        <f>IF(OR(A666="",M666=""),"",IF(AND(K666&lt;&gt;"Sold",K666&lt;&gt;"Discarded",M666&gt;=JoursDormant),"Yes",""))</f>
        <v/>
      </c>
      <c r="O666" s="38">
        <f>IF(B666="","",IFERROR(INDEX('Purchases'!$I$2:$I$1000,MATCH(B666,'Purchases'!$A$2:$A$1000,0)),""))</f>
        <v/>
      </c>
    </row>
    <row r="667">
      <c r="G667" s="36">
        <f>IF(B667="","",IFERROR(INDEX('Purchases'!$G$2:$G$1000,MATCH(B667,'Purchases'!$A$2:$A$1000,0)),""))</f>
        <v/>
      </c>
      <c r="H667" s="37">
        <f>IF(B667="","",IFERROR(INDEX('Purchases'!$B$2:$B$1000,MATCH(B667,'Purchases'!$A$2:$A$1000,0)),""))</f>
        <v/>
      </c>
      <c r="I667" s="35" t="n"/>
      <c r="K667" s="38">
        <f>IF(A667="","",IF(J667&lt;&gt;"","Discarded",IF(COUNTIF('Sales'!$B$2:$B$1000,A667)-COUNTIFS('Sales'!$B$2:$B$1000,A667,'Sales'!$F$2:$F$1000,"Cancelled")-COUNTIFS('Sales'!$B$2:$B$1000,A667,'Sales'!$F$2:$F$1000,"Returned")&gt;0,"Sold",IF(N(I667)&gt;0,"Online","In stock"))))</f>
        <v/>
      </c>
      <c r="L667" s="37">
        <f>IF(K667&lt;&gt;"Sold","",IFERROR(MAXIFS('Sales'!$A$2:$A$1000,'Sales'!$B$2:$B$1000,A667,'Sales'!$F$2:$F$1000,"&lt;&gt;Cancelled",'Sales'!$F$2:$F$1000,"&lt;&gt;Returned"),""))</f>
        <v/>
      </c>
      <c r="M667" s="39">
        <f>IF(OR(A667="",H667=""),"",IF(K667="Sold",IF(L667="","",L667-H667),TODAY()-H667))</f>
        <v/>
      </c>
      <c r="N667" s="38">
        <f>IF(OR(A667="",M667=""),"",IF(AND(K667&lt;&gt;"Sold",K667&lt;&gt;"Discarded",M667&gt;=JoursDormant),"Yes",""))</f>
        <v/>
      </c>
      <c r="O667" s="38">
        <f>IF(B667="","",IFERROR(INDEX('Purchases'!$I$2:$I$1000,MATCH(B667,'Purchases'!$A$2:$A$1000,0)),""))</f>
        <v/>
      </c>
    </row>
    <row r="668">
      <c r="G668" s="36">
        <f>IF(B668="","",IFERROR(INDEX('Purchases'!$G$2:$G$1000,MATCH(B668,'Purchases'!$A$2:$A$1000,0)),""))</f>
        <v/>
      </c>
      <c r="H668" s="37">
        <f>IF(B668="","",IFERROR(INDEX('Purchases'!$B$2:$B$1000,MATCH(B668,'Purchases'!$A$2:$A$1000,0)),""))</f>
        <v/>
      </c>
      <c r="I668" s="35" t="n"/>
      <c r="K668" s="38">
        <f>IF(A668="","",IF(J668&lt;&gt;"","Discarded",IF(COUNTIF('Sales'!$B$2:$B$1000,A668)-COUNTIFS('Sales'!$B$2:$B$1000,A668,'Sales'!$F$2:$F$1000,"Cancelled")-COUNTIFS('Sales'!$B$2:$B$1000,A668,'Sales'!$F$2:$F$1000,"Returned")&gt;0,"Sold",IF(N(I668)&gt;0,"Online","In stock"))))</f>
        <v/>
      </c>
      <c r="L668" s="37">
        <f>IF(K668&lt;&gt;"Sold","",IFERROR(MAXIFS('Sales'!$A$2:$A$1000,'Sales'!$B$2:$B$1000,A668,'Sales'!$F$2:$F$1000,"&lt;&gt;Cancelled",'Sales'!$F$2:$F$1000,"&lt;&gt;Returned"),""))</f>
        <v/>
      </c>
      <c r="M668" s="39">
        <f>IF(OR(A668="",H668=""),"",IF(K668="Sold",IF(L668="","",L668-H668),TODAY()-H668))</f>
        <v/>
      </c>
      <c r="N668" s="38">
        <f>IF(OR(A668="",M668=""),"",IF(AND(K668&lt;&gt;"Sold",K668&lt;&gt;"Discarded",M668&gt;=JoursDormant),"Yes",""))</f>
        <v/>
      </c>
      <c r="O668" s="38">
        <f>IF(B668="","",IFERROR(INDEX('Purchases'!$I$2:$I$1000,MATCH(B668,'Purchases'!$A$2:$A$1000,0)),""))</f>
        <v/>
      </c>
    </row>
    <row r="669">
      <c r="G669" s="36">
        <f>IF(B669="","",IFERROR(INDEX('Purchases'!$G$2:$G$1000,MATCH(B669,'Purchases'!$A$2:$A$1000,0)),""))</f>
        <v/>
      </c>
      <c r="H669" s="37">
        <f>IF(B669="","",IFERROR(INDEX('Purchases'!$B$2:$B$1000,MATCH(B669,'Purchases'!$A$2:$A$1000,0)),""))</f>
        <v/>
      </c>
      <c r="I669" s="35" t="n"/>
      <c r="K669" s="38">
        <f>IF(A669="","",IF(J669&lt;&gt;"","Discarded",IF(COUNTIF('Sales'!$B$2:$B$1000,A669)-COUNTIFS('Sales'!$B$2:$B$1000,A669,'Sales'!$F$2:$F$1000,"Cancelled")-COUNTIFS('Sales'!$B$2:$B$1000,A669,'Sales'!$F$2:$F$1000,"Returned")&gt;0,"Sold",IF(N(I669)&gt;0,"Online","In stock"))))</f>
        <v/>
      </c>
      <c r="L669" s="37">
        <f>IF(K669&lt;&gt;"Sold","",IFERROR(MAXIFS('Sales'!$A$2:$A$1000,'Sales'!$B$2:$B$1000,A669,'Sales'!$F$2:$F$1000,"&lt;&gt;Cancelled",'Sales'!$F$2:$F$1000,"&lt;&gt;Returned"),""))</f>
        <v/>
      </c>
      <c r="M669" s="39">
        <f>IF(OR(A669="",H669=""),"",IF(K669="Sold",IF(L669="","",L669-H669),TODAY()-H669))</f>
        <v/>
      </c>
      <c r="N669" s="38">
        <f>IF(OR(A669="",M669=""),"",IF(AND(K669&lt;&gt;"Sold",K669&lt;&gt;"Discarded",M669&gt;=JoursDormant),"Yes",""))</f>
        <v/>
      </c>
      <c r="O669" s="38">
        <f>IF(B669="","",IFERROR(INDEX('Purchases'!$I$2:$I$1000,MATCH(B669,'Purchases'!$A$2:$A$1000,0)),""))</f>
        <v/>
      </c>
    </row>
    <row r="670">
      <c r="G670" s="36">
        <f>IF(B670="","",IFERROR(INDEX('Purchases'!$G$2:$G$1000,MATCH(B670,'Purchases'!$A$2:$A$1000,0)),""))</f>
        <v/>
      </c>
      <c r="H670" s="37">
        <f>IF(B670="","",IFERROR(INDEX('Purchases'!$B$2:$B$1000,MATCH(B670,'Purchases'!$A$2:$A$1000,0)),""))</f>
        <v/>
      </c>
      <c r="I670" s="35" t="n"/>
      <c r="K670" s="38">
        <f>IF(A670="","",IF(J670&lt;&gt;"","Discarded",IF(COUNTIF('Sales'!$B$2:$B$1000,A670)-COUNTIFS('Sales'!$B$2:$B$1000,A670,'Sales'!$F$2:$F$1000,"Cancelled")-COUNTIFS('Sales'!$B$2:$B$1000,A670,'Sales'!$F$2:$F$1000,"Returned")&gt;0,"Sold",IF(N(I670)&gt;0,"Online","In stock"))))</f>
        <v/>
      </c>
      <c r="L670" s="37">
        <f>IF(K670&lt;&gt;"Sold","",IFERROR(MAXIFS('Sales'!$A$2:$A$1000,'Sales'!$B$2:$B$1000,A670,'Sales'!$F$2:$F$1000,"&lt;&gt;Cancelled",'Sales'!$F$2:$F$1000,"&lt;&gt;Returned"),""))</f>
        <v/>
      </c>
      <c r="M670" s="39">
        <f>IF(OR(A670="",H670=""),"",IF(K670="Sold",IF(L670="","",L670-H670),TODAY()-H670))</f>
        <v/>
      </c>
      <c r="N670" s="38">
        <f>IF(OR(A670="",M670=""),"",IF(AND(K670&lt;&gt;"Sold",K670&lt;&gt;"Discarded",M670&gt;=JoursDormant),"Yes",""))</f>
        <v/>
      </c>
      <c r="O670" s="38">
        <f>IF(B670="","",IFERROR(INDEX('Purchases'!$I$2:$I$1000,MATCH(B670,'Purchases'!$A$2:$A$1000,0)),""))</f>
        <v/>
      </c>
    </row>
    <row r="671">
      <c r="G671" s="36">
        <f>IF(B671="","",IFERROR(INDEX('Purchases'!$G$2:$G$1000,MATCH(B671,'Purchases'!$A$2:$A$1000,0)),""))</f>
        <v/>
      </c>
      <c r="H671" s="37">
        <f>IF(B671="","",IFERROR(INDEX('Purchases'!$B$2:$B$1000,MATCH(B671,'Purchases'!$A$2:$A$1000,0)),""))</f>
        <v/>
      </c>
      <c r="I671" s="35" t="n"/>
      <c r="K671" s="38">
        <f>IF(A671="","",IF(J671&lt;&gt;"","Discarded",IF(COUNTIF('Sales'!$B$2:$B$1000,A671)-COUNTIFS('Sales'!$B$2:$B$1000,A671,'Sales'!$F$2:$F$1000,"Cancelled")-COUNTIFS('Sales'!$B$2:$B$1000,A671,'Sales'!$F$2:$F$1000,"Returned")&gt;0,"Sold",IF(N(I671)&gt;0,"Online","In stock"))))</f>
        <v/>
      </c>
      <c r="L671" s="37">
        <f>IF(K671&lt;&gt;"Sold","",IFERROR(MAXIFS('Sales'!$A$2:$A$1000,'Sales'!$B$2:$B$1000,A671,'Sales'!$F$2:$F$1000,"&lt;&gt;Cancelled",'Sales'!$F$2:$F$1000,"&lt;&gt;Returned"),""))</f>
        <v/>
      </c>
      <c r="M671" s="39">
        <f>IF(OR(A671="",H671=""),"",IF(K671="Sold",IF(L671="","",L671-H671),TODAY()-H671))</f>
        <v/>
      </c>
      <c r="N671" s="38">
        <f>IF(OR(A671="",M671=""),"",IF(AND(K671&lt;&gt;"Sold",K671&lt;&gt;"Discarded",M671&gt;=JoursDormant),"Yes",""))</f>
        <v/>
      </c>
      <c r="O671" s="38">
        <f>IF(B671="","",IFERROR(INDEX('Purchases'!$I$2:$I$1000,MATCH(B671,'Purchases'!$A$2:$A$1000,0)),""))</f>
        <v/>
      </c>
    </row>
    <row r="672">
      <c r="G672" s="36">
        <f>IF(B672="","",IFERROR(INDEX('Purchases'!$G$2:$G$1000,MATCH(B672,'Purchases'!$A$2:$A$1000,0)),""))</f>
        <v/>
      </c>
      <c r="H672" s="37">
        <f>IF(B672="","",IFERROR(INDEX('Purchases'!$B$2:$B$1000,MATCH(B672,'Purchases'!$A$2:$A$1000,0)),""))</f>
        <v/>
      </c>
      <c r="I672" s="35" t="n"/>
      <c r="K672" s="38">
        <f>IF(A672="","",IF(J672&lt;&gt;"","Discarded",IF(COUNTIF('Sales'!$B$2:$B$1000,A672)-COUNTIFS('Sales'!$B$2:$B$1000,A672,'Sales'!$F$2:$F$1000,"Cancelled")-COUNTIFS('Sales'!$B$2:$B$1000,A672,'Sales'!$F$2:$F$1000,"Returned")&gt;0,"Sold",IF(N(I672)&gt;0,"Online","In stock"))))</f>
        <v/>
      </c>
      <c r="L672" s="37">
        <f>IF(K672&lt;&gt;"Sold","",IFERROR(MAXIFS('Sales'!$A$2:$A$1000,'Sales'!$B$2:$B$1000,A672,'Sales'!$F$2:$F$1000,"&lt;&gt;Cancelled",'Sales'!$F$2:$F$1000,"&lt;&gt;Returned"),""))</f>
        <v/>
      </c>
      <c r="M672" s="39">
        <f>IF(OR(A672="",H672=""),"",IF(K672="Sold",IF(L672="","",L672-H672),TODAY()-H672))</f>
        <v/>
      </c>
      <c r="N672" s="38">
        <f>IF(OR(A672="",M672=""),"",IF(AND(K672&lt;&gt;"Sold",K672&lt;&gt;"Discarded",M672&gt;=JoursDormant),"Yes",""))</f>
        <v/>
      </c>
      <c r="O672" s="38">
        <f>IF(B672="","",IFERROR(INDEX('Purchases'!$I$2:$I$1000,MATCH(B672,'Purchases'!$A$2:$A$1000,0)),""))</f>
        <v/>
      </c>
    </row>
    <row r="673">
      <c r="G673" s="36">
        <f>IF(B673="","",IFERROR(INDEX('Purchases'!$G$2:$G$1000,MATCH(B673,'Purchases'!$A$2:$A$1000,0)),""))</f>
        <v/>
      </c>
      <c r="H673" s="37">
        <f>IF(B673="","",IFERROR(INDEX('Purchases'!$B$2:$B$1000,MATCH(B673,'Purchases'!$A$2:$A$1000,0)),""))</f>
        <v/>
      </c>
      <c r="I673" s="35" t="n"/>
      <c r="K673" s="38">
        <f>IF(A673="","",IF(J673&lt;&gt;"","Discarded",IF(COUNTIF('Sales'!$B$2:$B$1000,A673)-COUNTIFS('Sales'!$B$2:$B$1000,A673,'Sales'!$F$2:$F$1000,"Cancelled")-COUNTIFS('Sales'!$B$2:$B$1000,A673,'Sales'!$F$2:$F$1000,"Returned")&gt;0,"Sold",IF(N(I673)&gt;0,"Online","In stock"))))</f>
        <v/>
      </c>
      <c r="L673" s="37">
        <f>IF(K673&lt;&gt;"Sold","",IFERROR(MAXIFS('Sales'!$A$2:$A$1000,'Sales'!$B$2:$B$1000,A673,'Sales'!$F$2:$F$1000,"&lt;&gt;Cancelled",'Sales'!$F$2:$F$1000,"&lt;&gt;Returned"),""))</f>
        <v/>
      </c>
      <c r="M673" s="39">
        <f>IF(OR(A673="",H673=""),"",IF(K673="Sold",IF(L673="","",L673-H673),TODAY()-H673))</f>
        <v/>
      </c>
      <c r="N673" s="38">
        <f>IF(OR(A673="",M673=""),"",IF(AND(K673&lt;&gt;"Sold",K673&lt;&gt;"Discarded",M673&gt;=JoursDormant),"Yes",""))</f>
        <v/>
      </c>
      <c r="O673" s="38">
        <f>IF(B673="","",IFERROR(INDEX('Purchases'!$I$2:$I$1000,MATCH(B673,'Purchases'!$A$2:$A$1000,0)),""))</f>
        <v/>
      </c>
    </row>
    <row r="674">
      <c r="G674" s="36">
        <f>IF(B674="","",IFERROR(INDEX('Purchases'!$G$2:$G$1000,MATCH(B674,'Purchases'!$A$2:$A$1000,0)),""))</f>
        <v/>
      </c>
      <c r="H674" s="37">
        <f>IF(B674="","",IFERROR(INDEX('Purchases'!$B$2:$B$1000,MATCH(B674,'Purchases'!$A$2:$A$1000,0)),""))</f>
        <v/>
      </c>
      <c r="I674" s="35" t="n"/>
      <c r="K674" s="38">
        <f>IF(A674="","",IF(J674&lt;&gt;"","Discarded",IF(COUNTIF('Sales'!$B$2:$B$1000,A674)-COUNTIFS('Sales'!$B$2:$B$1000,A674,'Sales'!$F$2:$F$1000,"Cancelled")-COUNTIFS('Sales'!$B$2:$B$1000,A674,'Sales'!$F$2:$F$1000,"Returned")&gt;0,"Sold",IF(N(I674)&gt;0,"Online","In stock"))))</f>
        <v/>
      </c>
      <c r="L674" s="37">
        <f>IF(K674&lt;&gt;"Sold","",IFERROR(MAXIFS('Sales'!$A$2:$A$1000,'Sales'!$B$2:$B$1000,A674,'Sales'!$F$2:$F$1000,"&lt;&gt;Cancelled",'Sales'!$F$2:$F$1000,"&lt;&gt;Returned"),""))</f>
        <v/>
      </c>
      <c r="M674" s="39">
        <f>IF(OR(A674="",H674=""),"",IF(K674="Sold",IF(L674="","",L674-H674),TODAY()-H674))</f>
        <v/>
      </c>
      <c r="N674" s="38">
        <f>IF(OR(A674="",M674=""),"",IF(AND(K674&lt;&gt;"Sold",K674&lt;&gt;"Discarded",M674&gt;=JoursDormant),"Yes",""))</f>
        <v/>
      </c>
      <c r="O674" s="38">
        <f>IF(B674="","",IFERROR(INDEX('Purchases'!$I$2:$I$1000,MATCH(B674,'Purchases'!$A$2:$A$1000,0)),""))</f>
        <v/>
      </c>
    </row>
    <row r="675">
      <c r="G675" s="36">
        <f>IF(B675="","",IFERROR(INDEX('Purchases'!$G$2:$G$1000,MATCH(B675,'Purchases'!$A$2:$A$1000,0)),""))</f>
        <v/>
      </c>
      <c r="H675" s="37">
        <f>IF(B675="","",IFERROR(INDEX('Purchases'!$B$2:$B$1000,MATCH(B675,'Purchases'!$A$2:$A$1000,0)),""))</f>
        <v/>
      </c>
      <c r="I675" s="35" t="n"/>
      <c r="K675" s="38">
        <f>IF(A675="","",IF(J675&lt;&gt;"","Discarded",IF(COUNTIF('Sales'!$B$2:$B$1000,A675)-COUNTIFS('Sales'!$B$2:$B$1000,A675,'Sales'!$F$2:$F$1000,"Cancelled")-COUNTIFS('Sales'!$B$2:$B$1000,A675,'Sales'!$F$2:$F$1000,"Returned")&gt;0,"Sold",IF(N(I675)&gt;0,"Online","In stock"))))</f>
        <v/>
      </c>
      <c r="L675" s="37">
        <f>IF(K675&lt;&gt;"Sold","",IFERROR(MAXIFS('Sales'!$A$2:$A$1000,'Sales'!$B$2:$B$1000,A675,'Sales'!$F$2:$F$1000,"&lt;&gt;Cancelled",'Sales'!$F$2:$F$1000,"&lt;&gt;Returned"),""))</f>
        <v/>
      </c>
      <c r="M675" s="39">
        <f>IF(OR(A675="",H675=""),"",IF(K675="Sold",IF(L675="","",L675-H675),TODAY()-H675))</f>
        <v/>
      </c>
      <c r="N675" s="38">
        <f>IF(OR(A675="",M675=""),"",IF(AND(K675&lt;&gt;"Sold",K675&lt;&gt;"Discarded",M675&gt;=JoursDormant),"Yes",""))</f>
        <v/>
      </c>
      <c r="O675" s="38">
        <f>IF(B675="","",IFERROR(INDEX('Purchases'!$I$2:$I$1000,MATCH(B675,'Purchases'!$A$2:$A$1000,0)),""))</f>
        <v/>
      </c>
    </row>
    <row r="676">
      <c r="G676" s="36">
        <f>IF(B676="","",IFERROR(INDEX('Purchases'!$G$2:$G$1000,MATCH(B676,'Purchases'!$A$2:$A$1000,0)),""))</f>
        <v/>
      </c>
      <c r="H676" s="37">
        <f>IF(B676="","",IFERROR(INDEX('Purchases'!$B$2:$B$1000,MATCH(B676,'Purchases'!$A$2:$A$1000,0)),""))</f>
        <v/>
      </c>
      <c r="I676" s="35" t="n"/>
      <c r="K676" s="38">
        <f>IF(A676="","",IF(J676&lt;&gt;"","Discarded",IF(COUNTIF('Sales'!$B$2:$B$1000,A676)-COUNTIFS('Sales'!$B$2:$B$1000,A676,'Sales'!$F$2:$F$1000,"Cancelled")-COUNTIFS('Sales'!$B$2:$B$1000,A676,'Sales'!$F$2:$F$1000,"Returned")&gt;0,"Sold",IF(N(I676)&gt;0,"Online","In stock"))))</f>
        <v/>
      </c>
      <c r="L676" s="37">
        <f>IF(K676&lt;&gt;"Sold","",IFERROR(MAXIFS('Sales'!$A$2:$A$1000,'Sales'!$B$2:$B$1000,A676,'Sales'!$F$2:$F$1000,"&lt;&gt;Cancelled",'Sales'!$F$2:$F$1000,"&lt;&gt;Returned"),""))</f>
        <v/>
      </c>
      <c r="M676" s="39">
        <f>IF(OR(A676="",H676=""),"",IF(K676="Sold",IF(L676="","",L676-H676),TODAY()-H676))</f>
        <v/>
      </c>
      <c r="N676" s="38">
        <f>IF(OR(A676="",M676=""),"",IF(AND(K676&lt;&gt;"Sold",K676&lt;&gt;"Discarded",M676&gt;=JoursDormant),"Yes",""))</f>
        <v/>
      </c>
      <c r="O676" s="38">
        <f>IF(B676="","",IFERROR(INDEX('Purchases'!$I$2:$I$1000,MATCH(B676,'Purchases'!$A$2:$A$1000,0)),""))</f>
        <v/>
      </c>
    </row>
    <row r="677">
      <c r="G677" s="36">
        <f>IF(B677="","",IFERROR(INDEX('Purchases'!$G$2:$G$1000,MATCH(B677,'Purchases'!$A$2:$A$1000,0)),""))</f>
        <v/>
      </c>
      <c r="H677" s="37">
        <f>IF(B677="","",IFERROR(INDEX('Purchases'!$B$2:$B$1000,MATCH(B677,'Purchases'!$A$2:$A$1000,0)),""))</f>
        <v/>
      </c>
      <c r="I677" s="35" t="n"/>
      <c r="K677" s="38">
        <f>IF(A677="","",IF(J677&lt;&gt;"","Discarded",IF(COUNTIF('Sales'!$B$2:$B$1000,A677)-COUNTIFS('Sales'!$B$2:$B$1000,A677,'Sales'!$F$2:$F$1000,"Cancelled")-COUNTIFS('Sales'!$B$2:$B$1000,A677,'Sales'!$F$2:$F$1000,"Returned")&gt;0,"Sold",IF(N(I677)&gt;0,"Online","In stock"))))</f>
        <v/>
      </c>
      <c r="L677" s="37">
        <f>IF(K677&lt;&gt;"Sold","",IFERROR(MAXIFS('Sales'!$A$2:$A$1000,'Sales'!$B$2:$B$1000,A677,'Sales'!$F$2:$F$1000,"&lt;&gt;Cancelled",'Sales'!$F$2:$F$1000,"&lt;&gt;Returned"),""))</f>
        <v/>
      </c>
      <c r="M677" s="39">
        <f>IF(OR(A677="",H677=""),"",IF(K677="Sold",IF(L677="","",L677-H677),TODAY()-H677))</f>
        <v/>
      </c>
      <c r="N677" s="38">
        <f>IF(OR(A677="",M677=""),"",IF(AND(K677&lt;&gt;"Sold",K677&lt;&gt;"Discarded",M677&gt;=JoursDormant),"Yes",""))</f>
        <v/>
      </c>
      <c r="O677" s="38">
        <f>IF(B677="","",IFERROR(INDEX('Purchases'!$I$2:$I$1000,MATCH(B677,'Purchases'!$A$2:$A$1000,0)),""))</f>
        <v/>
      </c>
    </row>
    <row r="678">
      <c r="G678" s="36">
        <f>IF(B678="","",IFERROR(INDEX('Purchases'!$G$2:$G$1000,MATCH(B678,'Purchases'!$A$2:$A$1000,0)),""))</f>
        <v/>
      </c>
      <c r="H678" s="37">
        <f>IF(B678="","",IFERROR(INDEX('Purchases'!$B$2:$B$1000,MATCH(B678,'Purchases'!$A$2:$A$1000,0)),""))</f>
        <v/>
      </c>
      <c r="I678" s="35" t="n"/>
      <c r="K678" s="38">
        <f>IF(A678="","",IF(J678&lt;&gt;"","Discarded",IF(COUNTIF('Sales'!$B$2:$B$1000,A678)-COUNTIFS('Sales'!$B$2:$B$1000,A678,'Sales'!$F$2:$F$1000,"Cancelled")-COUNTIFS('Sales'!$B$2:$B$1000,A678,'Sales'!$F$2:$F$1000,"Returned")&gt;0,"Sold",IF(N(I678)&gt;0,"Online","In stock"))))</f>
        <v/>
      </c>
      <c r="L678" s="37">
        <f>IF(K678&lt;&gt;"Sold","",IFERROR(MAXIFS('Sales'!$A$2:$A$1000,'Sales'!$B$2:$B$1000,A678,'Sales'!$F$2:$F$1000,"&lt;&gt;Cancelled",'Sales'!$F$2:$F$1000,"&lt;&gt;Returned"),""))</f>
        <v/>
      </c>
      <c r="M678" s="39">
        <f>IF(OR(A678="",H678=""),"",IF(K678="Sold",IF(L678="","",L678-H678),TODAY()-H678))</f>
        <v/>
      </c>
      <c r="N678" s="38">
        <f>IF(OR(A678="",M678=""),"",IF(AND(K678&lt;&gt;"Sold",K678&lt;&gt;"Discarded",M678&gt;=JoursDormant),"Yes",""))</f>
        <v/>
      </c>
      <c r="O678" s="38">
        <f>IF(B678="","",IFERROR(INDEX('Purchases'!$I$2:$I$1000,MATCH(B678,'Purchases'!$A$2:$A$1000,0)),""))</f>
        <v/>
      </c>
    </row>
    <row r="679">
      <c r="G679" s="36">
        <f>IF(B679="","",IFERROR(INDEX('Purchases'!$G$2:$G$1000,MATCH(B679,'Purchases'!$A$2:$A$1000,0)),""))</f>
        <v/>
      </c>
      <c r="H679" s="37">
        <f>IF(B679="","",IFERROR(INDEX('Purchases'!$B$2:$B$1000,MATCH(B679,'Purchases'!$A$2:$A$1000,0)),""))</f>
        <v/>
      </c>
      <c r="I679" s="35" t="n"/>
      <c r="K679" s="38">
        <f>IF(A679="","",IF(J679&lt;&gt;"","Discarded",IF(COUNTIF('Sales'!$B$2:$B$1000,A679)-COUNTIFS('Sales'!$B$2:$B$1000,A679,'Sales'!$F$2:$F$1000,"Cancelled")-COUNTIFS('Sales'!$B$2:$B$1000,A679,'Sales'!$F$2:$F$1000,"Returned")&gt;0,"Sold",IF(N(I679)&gt;0,"Online","In stock"))))</f>
        <v/>
      </c>
      <c r="L679" s="37">
        <f>IF(K679&lt;&gt;"Sold","",IFERROR(MAXIFS('Sales'!$A$2:$A$1000,'Sales'!$B$2:$B$1000,A679,'Sales'!$F$2:$F$1000,"&lt;&gt;Cancelled",'Sales'!$F$2:$F$1000,"&lt;&gt;Returned"),""))</f>
        <v/>
      </c>
      <c r="M679" s="39">
        <f>IF(OR(A679="",H679=""),"",IF(K679="Sold",IF(L679="","",L679-H679),TODAY()-H679))</f>
        <v/>
      </c>
      <c r="N679" s="38">
        <f>IF(OR(A679="",M679=""),"",IF(AND(K679&lt;&gt;"Sold",K679&lt;&gt;"Discarded",M679&gt;=JoursDormant),"Yes",""))</f>
        <v/>
      </c>
      <c r="O679" s="38">
        <f>IF(B679="","",IFERROR(INDEX('Purchases'!$I$2:$I$1000,MATCH(B679,'Purchases'!$A$2:$A$1000,0)),""))</f>
        <v/>
      </c>
    </row>
    <row r="680">
      <c r="G680" s="36">
        <f>IF(B680="","",IFERROR(INDEX('Purchases'!$G$2:$G$1000,MATCH(B680,'Purchases'!$A$2:$A$1000,0)),""))</f>
        <v/>
      </c>
      <c r="H680" s="37">
        <f>IF(B680="","",IFERROR(INDEX('Purchases'!$B$2:$B$1000,MATCH(B680,'Purchases'!$A$2:$A$1000,0)),""))</f>
        <v/>
      </c>
      <c r="I680" s="35" t="n"/>
      <c r="K680" s="38">
        <f>IF(A680="","",IF(J680&lt;&gt;"","Discarded",IF(COUNTIF('Sales'!$B$2:$B$1000,A680)-COUNTIFS('Sales'!$B$2:$B$1000,A680,'Sales'!$F$2:$F$1000,"Cancelled")-COUNTIFS('Sales'!$B$2:$B$1000,A680,'Sales'!$F$2:$F$1000,"Returned")&gt;0,"Sold",IF(N(I680)&gt;0,"Online","In stock"))))</f>
        <v/>
      </c>
      <c r="L680" s="37">
        <f>IF(K680&lt;&gt;"Sold","",IFERROR(MAXIFS('Sales'!$A$2:$A$1000,'Sales'!$B$2:$B$1000,A680,'Sales'!$F$2:$F$1000,"&lt;&gt;Cancelled",'Sales'!$F$2:$F$1000,"&lt;&gt;Returned"),""))</f>
        <v/>
      </c>
      <c r="M680" s="39">
        <f>IF(OR(A680="",H680=""),"",IF(K680="Sold",IF(L680="","",L680-H680),TODAY()-H680))</f>
        <v/>
      </c>
      <c r="N680" s="38">
        <f>IF(OR(A680="",M680=""),"",IF(AND(K680&lt;&gt;"Sold",K680&lt;&gt;"Discarded",M680&gt;=JoursDormant),"Yes",""))</f>
        <v/>
      </c>
      <c r="O680" s="38">
        <f>IF(B680="","",IFERROR(INDEX('Purchases'!$I$2:$I$1000,MATCH(B680,'Purchases'!$A$2:$A$1000,0)),""))</f>
        <v/>
      </c>
    </row>
    <row r="681">
      <c r="G681" s="36">
        <f>IF(B681="","",IFERROR(INDEX('Purchases'!$G$2:$G$1000,MATCH(B681,'Purchases'!$A$2:$A$1000,0)),""))</f>
        <v/>
      </c>
      <c r="H681" s="37">
        <f>IF(B681="","",IFERROR(INDEX('Purchases'!$B$2:$B$1000,MATCH(B681,'Purchases'!$A$2:$A$1000,0)),""))</f>
        <v/>
      </c>
      <c r="I681" s="35" t="n"/>
      <c r="K681" s="38">
        <f>IF(A681="","",IF(J681&lt;&gt;"","Discarded",IF(COUNTIF('Sales'!$B$2:$B$1000,A681)-COUNTIFS('Sales'!$B$2:$B$1000,A681,'Sales'!$F$2:$F$1000,"Cancelled")-COUNTIFS('Sales'!$B$2:$B$1000,A681,'Sales'!$F$2:$F$1000,"Returned")&gt;0,"Sold",IF(N(I681)&gt;0,"Online","In stock"))))</f>
        <v/>
      </c>
      <c r="L681" s="37">
        <f>IF(K681&lt;&gt;"Sold","",IFERROR(MAXIFS('Sales'!$A$2:$A$1000,'Sales'!$B$2:$B$1000,A681,'Sales'!$F$2:$F$1000,"&lt;&gt;Cancelled",'Sales'!$F$2:$F$1000,"&lt;&gt;Returned"),""))</f>
        <v/>
      </c>
      <c r="M681" s="39">
        <f>IF(OR(A681="",H681=""),"",IF(K681="Sold",IF(L681="","",L681-H681),TODAY()-H681))</f>
        <v/>
      </c>
      <c r="N681" s="38">
        <f>IF(OR(A681="",M681=""),"",IF(AND(K681&lt;&gt;"Sold",K681&lt;&gt;"Discarded",M681&gt;=JoursDormant),"Yes",""))</f>
        <v/>
      </c>
      <c r="O681" s="38">
        <f>IF(B681="","",IFERROR(INDEX('Purchases'!$I$2:$I$1000,MATCH(B681,'Purchases'!$A$2:$A$1000,0)),""))</f>
        <v/>
      </c>
    </row>
    <row r="682">
      <c r="G682" s="36">
        <f>IF(B682="","",IFERROR(INDEX('Purchases'!$G$2:$G$1000,MATCH(B682,'Purchases'!$A$2:$A$1000,0)),""))</f>
        <v/>
      </c>
      <c r="H682" s="37">
        <f>IF(B682="","",IFERROR(INDEX('Purchases'!$B$2:$B$1000,MATCH(B682,'Purchases'!$A$2:$A$1000,0)),""))</f>
        <v/>
      </c>
      <c r="I682" s="35" t="n"/>
      <c r="K682" s="38">
        <f>IF(A682="","",IF(J682&lt;&gt;"","Discarded",IF(COUNTIF('Sales'!$B$2:$B$1000,A682)-COUNTIFS('Sales'!$B$2:$B$1000,A682,'Sales'!$F$2:$F$1000,"Cancelled")-COUNTIFS('Sales'!$B$2:$B$1000,A682,'Sales'!$F$2:$F$1000,"Returned")&gt;0,"Sold",IF(N(I682)&gt;0,"Online","In stock"))))</f>
        <v/>
      </c>
      <c r="L682" s="37">
        <f>IF(K682&lt;&gt;"Sold","",IFERROR(MAXIFS('Sales'!$A$2:$A$1000,'Sales'!$B$2:$B$1000,A682,'Sales'!$F$2:$F$1000,"&lt;&gt;Cancelled",'Sales'!$F$2:$F$1000,"&lt;&gt;Returned"),""))</f>
        <v/>
      </c>
      <c r="M682" s="39">
        <f>IF(OR(A682="",H682=""),"",IF(K682="Sold",IF(L682="","",L682-H682),TODAY()-H682))</f>
        <v/>
      </c>
      <c r="N682" s="38">
        <f>IF(OR(A682="",M682=""),"",IF(AND(K682&lt;&gt;"Sold",K682&lt;&gt;"Discarded",M682&gt;=JoursDormant),"Yes",""))</f>
        <v/>
      </c>
      <c r="O682" s="38">
        <f>IF(B682="","",IFERROR(INDEX('Purchases'!$I$2:$I$1000,MATCH(B682,'Purchases'!$A$2:$A$1000,0)),""))</f>
        <v/>
      </c>
    </row>
    <row r="683">
      <c r="G683" s="36">
        <f>IF(B683="","",IFERROR(INDEX('Purchases'!$G$2:$G$1000,MATCH(B683,'Purchases'!$A$2:$A$1000,0)),""))</f>
        <v/>
      </c>
      <c r="H683" s="37">
        <f>IF(B683="","",IFERROR(INDEX('Purchases'!$B$2:$B$1000,MATCH(B683,'Purchases'!$A$2:$A$1000,0)),""))</f>
        <v/>
      </c>
      <c r="I683" s="35" t="n"/>
      <c r="K683" s="38">
        <f>IF(A683="","",IF(J683&lt;&gt;"","Discarded",IF(COUNTIF('Sales'!$B$2:$B$1000,A683)-COUNTIFS('Sales'!$B$2:$B$1000,A683,'Sales'!$F$2:$F$1000,"Cancelled")-COUNTIFS('Sales'!$B$2:$B$1000,A683,'Sales'!$F$2:$F$1000,"Returned")&gt;0,"Sold",IF(N(I683)&gt;0,"Online","In stock"))))</f>
        <v/>
      </c>
      <c r="L683" s="37">
        <f>IF(K683&lt;&gt;"Sold","",IFERROR(MAXIFS('Sales'!$A$2:$A$1000,'Sales'!$B$2:$B$1000,A683,'Sales'!$F$2:$F$1000,"&lt;&gt;Cancelled",'Sales'!$F$2:$F$1000,"&lt;&gt;Returned"),""))</f>
        <v/>
      </c>
      <c r="M683" s="39">
        <f>IF(OR(A683="",H683=""),"",IF(K683="Sold",IF(L683="","",L683-H683),TODAY()-H683))</f>
        <v/>
      </c>
      <c r="N683" s="38">
        <f>IF(OR(A683="",M683=""),"",IF(AND(K683&lt;&gt;"Sold",K683&lt;&gt;"Discarded",M683&gt;=JoursDormant),"Yes",""))</f>
        <v/>
      </c>
      <c r="O683" s="38">
        <f>IF(B683="","",IFERROR(INDEX('Purchases'!$I$2:$I$1000,MATCH(B683,'Purchases'!$A$2:$A$1000,0)),""))</f>
        <v/>
      </c>
    </row>
    <row r="684">
      <c r="G684" s="36">
        <f>IF(B684="","",IFERROR(INDEX('Purchases'!$G$2:$G$1000,MATCH(B684,'Purchases'!$A$2:$A$1000,0)),""))</f>
        <v/>
      </c>
      <c r="H684" s="37">
        <f>IF(B684="","",IFERROR(INDEX('Purchases'!$B$2:$B$1000,MATCH(B684,'Purchases'!$A$2:$A$1000,0)),""))</f>
        <v/>
      </c>
      <c r="I684" s="35" t="n"/>
      <c r="K684" s="38">
        <f>IF(A684="","",IF(J684&lt;&gt;"","Discarded",IF(COUNTIF('Sales'!$B$2:$B$1000,A684)-COUNTIFS('Sales'!$B$2:$B$1000,A684,'Sales'!$F$2:$F$1000,"Cancelled")-COUNTIFS('Sales'!$B$2:$B$1000,A684,'Sales'!$F$2:$F$1000,"Returned")&gt;0,"Sold",IF(N(I684)&gt;0,"Online","In stock"))))</f>
        <v/>
      </c>
      <c r="L684" s="37">
        <f>IF(K684&lt;&gt;"Sold","",IFERROR(MAXIFS('Sales'!$A$2:$A$1000,'Sales'!$B$2:$B$1000,A684,'Sales'!$F$2:$F$1000,"&lt;&gt;Cancelled",'Sales'!$F$2:$F$1000,"&lt;&gt;Returned"),""))</f>
        <v/>
      </c>
      <c r="M684" s="39">
        <f>IF(OR(A684="",H684=""),"",IF(K684="Sold",IF(L684="","",L684-H684),TODAY()-H684))</f>
        <v/>
      </c>
      <c r="N684" s="38">
        <f>IF(OR(A684="",M684=""),"",IF(AND(K684&lt;&gt;"Sold",K684&lt;&gt;"Discarded",M684&gt;=JoursDormant),"Yes",""))</f>
        <v/>
      </c>
      <c r="O684" s="38">
        <f>IF(B684="","",IFERROR(INDEX('Purchases'!$I$2:$I$1000,MATCH(B684,'Purchases'!$A$2:$A$1000,0)),""))</f>
        <v/>
      </c>
    </row>
    <row r="685">
      <c r="G685" s="36">
        <f>IF(B685="","",IFERROR(INDEX('Purchases'!$G$2:$G$1000,MATCH(B685,'Purchases'!$A$2:$A$1000,0)),""))</f>
        <v/>
      </c>
      <c r="H685" s="37">
        <f>IF(B685="","",IFERROR(INDEX('Purchases'!$B$2:$B$1000,MATCH(B685,'Purchases'!$A$2:$A$1000,0)),""))</f>
        <v/>
      </c>
      <c r="I685" s="35" t="n"/>
      <c r="K685" s="38">
        <f>IF(A685="","",IF(J685&lt;&gt;"","Discarded",IF(COUNTIF('Sales'!$B$2:$B$1000,A685)-COUNTIFS('Sales'!$B$2:$B$1000,A685,'Sales'!$F$2:$F$1000,"Cancelled")-COUNTIFS('Sales'!$B$2:$B$1000,A685,'Sales'!$F$2:$F$1000,"Returned")&gt;0,"Sold",IF(N(I685)&gt;0,"Online","In stock"))))</f>
        <v/>
      </c>
      <c r="L685" s="37">
        <f>IF(K685&lt;&gt;"Sold","",IFERROR(MAXIFS('Sales'!$A$2:$A$1000,'Sales'!$B$2:$B$1000,A685,'Sales'!$F$2:$F$1000,"&lt;&gt;Cancelled",'Sales'!$F$2:$F$1000,"&lt;&gt;Returned"),""))</f>
        <v/>
      </c>
      <c r="M685" s="39">
        <f>IF(OR(A685="",H685=""),"",IF(K685="Sold",IF(L685="","",L685-H685),TODAY()-H685))</f>
        <v/>
      </c>
      <c r="N685" s="38">
        <f>IF(OR(A685="",M685=""),"",IF(AND(K685&lt;&gt;"Sold",K685&lt;&gt;"Discarded",M685&gt;=JoursDormant),"Yes",""))</f>
        <v/>
      </c>
      <c r="O685" s="38">
        <f>IF(B685="","",IFERROR(INDEX('Purchases'!$I$2:$I$1000,MATCH(B685,'Purchases'!$A$2:$A$1000,0)),""))</f>
        <v/>
      </c>
    </row>
    <row r="686">
      <c r="G686" s="36">
        <f>IF(B686="","",IFERROR(INDEX('Purchases'!$G$2:$G$1000,MATCH(B686,'Purchases'!$A$2:$A$1000,0)),""))</f>
        <v/>
      </c>
      <c r="H686" s="37">
        <f>IF(B686="","",IFERROR(INDEX('Purchases'!$B$2:$B$1000,MATCH(B686,'Purchases'!$A$2:$A$1000,0)),""))</f>
        <v/>
      </c>
      <c r="I686" s="35" t="n"/>
      <c r="K686" s="38">
        <f>IF(A686="","",IF(J686&lt;&gt;"","Discarded",IF(COUNTIF('Sales'!$B$2:$B$1000,A686)-COUNTIFS('Sales'!$B$2:$B$1000,A686,'Sales'!$F$2:$F$1000,"Cancelled")-COUNTIFS('Sales'!$B$2:$B$1000,A686,'Sales'!$F$2:$F$1000,"Returned")&gt;0,"Sold",IF(N(I686)&gt;0,"Online","In stock"))))</f>
        <v/>
      </c>
      <c r="L686" s="37">
        <f>IF(K686&lt;&gt;"Sold","",IFERROR(MAXIFS('Sales'!$A$2:$A$1000,'Sales'!$B$2:$B$1000,A686,'Sales'!$F$2:$F$1000,"&lt;&gt;Cancelled",'Sales'!$F$2:$F$1000,"&lt;&gt;Returned"),""))</f>
        <v/>
      </c>
      <c r="M686" s="39">
        <f>IF(OR(A686="",H686=""),"",IF(K686="Sold",IF(L686="","",L686-H686),TODAY()-H686))</f>
        <v/>
      </c>
      <c r="N686" s="38">
        <f>IF(OR(A686="",M686=""),"",IF(AND(K686&lt;&gt;"Sold",K686&lt;&gt;"Discarded",M686&gt;=JoursDormant),"Yes",""))</f>
        <v/>
      </c>
      <c r="O686" s="38">
        <f>IF(B686="","",IFERROR(INDEX('Purchases'!$I$2:$I$1000,MATCH(B686,'Purchases'!$A$2:$A$1000,0)),""))</f>
        <v/>
      </c>
    </row>
    <row r="687">
      <c r="G687" s="36">
        <f>IF(B687="","",IFERROR(INDEX('Purchases'!$G$2:$G$1000,MATCH(B687,'Purchases'!$A$2:$A$1000,0)),""))</f>
        <v/>
      </c>
      <c r="H687" s="37">
        <f>IF(B687="","",IFERROR(INDEX('Purchases'!$B$2:$B$1000,MATCH(B687,'Purchases'!$A$2:$A$1000,0)),""))</f>
        <v/>
      </c>
      <c r="I687" s="35" t="n"/>
      <c r="K687" s="38">
        <f>IF(A687="","",IF(J687&lt;&gt;"","Discarded",IF(COUNTIF('Sales'!$B$2:$B$1000,A687)-COUNTIFS('Sales'!$B$2:$B$1000,A687,'Sales'!$F$2:$F$1000,"Cancelled")-COUNTIFS('Sales'!$B$2:$B$1000,A687,'Sales'!$F$2:$F$1000,"Returned")&gt;0,"Sold",IF(N(I687)&gt;0,"Online","In stock"))))</f>
        <v/>
      </c>
      <c r="L687" s="37">
        <f>IF(K687&lt;&gt;"Sold","",IFERROR(MAXIFS('Sales'!$A$2:$A$1000,'Sales'!$B$2:$B$1000,A687,'Sales'!$F$2:$F$1000,"&lt;&gt;Cancelled",'Sales'!$F$2:$F$1000,"&lt;&gt;Returned"),""))</f>
        <v/>
      </c>
      <c r="M687" s="39">
        <f>IF(OR(A687="",H687=""),"",IF(K687="Sold",IF(L687="","",L687-H687),TODAY()-H687))</f>
        <v/>
      </c>
      <c r="N687" s="38">
        <f>IF(OR(A687="",M687=""),"",IF(AND(K687&lt;&gt;"Sold",K687&lt;&gt;"Discarded",M687&gt;=JoursDormant),"Yes",""))</f>
        <v/>
      </c>
      <c r="O687" s="38">
        <f>IF(B687="","",IFERROR(INDEX('Purchases'!$I$2:$I$1000,MATCH(B687,'Purchases'!$A$2:$A$1000,0)),""))</f>
        <v/>
      </c>
    </row>
    <row r="688">
      <c r="G688" s="36">
        <f>IF(B688="","",IFERROR(INDEX('Purchases'!$G$2:$G$1000,MATCH(B688,'Purchases'!$A$2:$A$1000,0)),""))</f>
        <v/>
      </c>
      <c r="H688" s="37">
        <f>IF(B688="","",IFERROR(INDEX('Purchases'!$B$2:$B$1000,MATCH(B688,'Purchases'!$A$2:$A$1000,0)),""))</f>
        <v/>
      </c>
      <c r="I688" s="35" t="n"/>
      <c r="K688" s="38">
        <f>IF(A688="","",IF(J688&lt;&gt;"","Discarded",IF(COUNTIF('Sales'!$B$2:$B$1000,A688)-COUNTIFS('Sales'!$B$2:$B$1000,A688,'Sales'!$F$2:$F$1000,"Cancelled")-COUNTIFS('Sales'!$B$2:$B$1000,A688,'Sales'!$F$2:$F$1000,"Returned")&gt;0,"Sold",IF(N(I688)&gt;0,"Online","In stock"))))</f>
        <v/>
      </c>
      <c r="L688" s="37">
        <f>IF(K688&lt;&gt;"Sold","",IFERROR(MAXIFS('Sales'!$A$2:$A$1000,'Sales'!$B$2:$B$1000,A688,'Sales'!$F$2:$F$1000,"&lt;&gt;Cancelled",'Sales'!$F$2:$F$1000,"&lt;&gt;Returned"),""))</f>
        <v/>
      </c>
      <c r="M688" s="39">
        <f>IF(OR(A688="",H688=""),"",IF(K688="Sold",IF(L688="","",L688-H688),TODAY()-H688))</f>
        <v/>
      </c>
      <c r="N688" s="38">
        <f>IF(OR(A688="",M688=""),"",IF(AND(K688&lt;&gt;"Sold",K688&lt;&gt;"Discarded",M688&gt;=JoursDormant),"Yes",""))</f>
        <v/>
      </c>
      <c r="O688" s="38">
        <f>IF(B688="","",IFERROR(INDEX('Purchases'!$I$2:$I$1000,MATCH(B688,'Purchases'!$A$2:$A$1000,0)),""))</f>
        <v/>
      </c>
    </row>
    <row r="689">
      <c r="G689" s="36">
        <f>IF(B689="","",IFERROR(INDEX('Purchases'!$G$2:$G$1000,MATCH(B689,'Purchases'!$A$2:$A$1000,0)),""))</f>
        <v/>
      </c>
      <c r="H689" s="37">
        <f>IF(B689="","",IFERROR(INDEX('Purchases'!$B$2:$B$1000,MATCH(B689,'Purchases'!$A$2:$A$1000,0)),""))</f>
        <v/>
      </c>
      <c r="I689" s="35" t="n"/>
      <c r="K689" s="38">
        <f>IF(A689="","",IF(J689&lt;&gt;"","Discarded",IF(COUNTIF('Sales'!$B$2:$B$1000,A689)-COUNTIFS('Sales'!$B$2:$B$1000,A689,'Sales'!$F$2:$F$1000,"Cancelled")-COUNTIFS('Sales'!$B$2:$B$1000,A689,'Sales'!$F$2:$F$1000,"Returned")&gt;0,"Sold",IF(N(I689)&gt;0,"Online","In stock"))))</f>
        <v/>
      </c>
      <c r="L689" s="37">
        <f>IF(K689&lt;&gt;"Sold","",IFERROR(MAXIFS('Sales'!$A$2:$A$1000,'Sales'!$B$2:$B$1000,A689,'Sales'!$F$2:$F$1000,"&lt;&gt;Cancelled",'Sales'!$F$2:$F$1000,"&lt;&gt;Returned"),""))</f>
        <v/>
      </c>
      <c r="M689" s="39">
        <f>IF(OR(A689="",H689=""),"",IF(K689="Sold",IF(L689="","",L689-H689),TODAY()-H689))</f>
        <v/>
      </c>
      <c r="N689" s="38">
        <f>IF(OR(A689="",M689=""),"",IF(AND(K689&lt;&gt;"Sold",K689&lt;&gt;"Discarded",M689&gt;=JoursDormant),"Yes",""))</f>
        <v/>
      </c>
      <c r="O689" s="38">
        <f>IF(B689="","",IFERROR(INDEX('Purchases'!$I$2:$I$1000,MATCH(B689,'Purchases'!$A$2:$A$1000,0)),""))</f>
        <v/>
      </c>
    </row>
    <row r="690">
      <c r="G690" s="36">
        <f>IF(B690="","",IFERROR(INDEX('Purchases'!$G$2:$G$1000,MATCH(B690,'Purchases'!$A$2:$A$1000,0)),""))</f>
        <v/>
      </c>
      <c r="H690" s="37">
        <f>IF(B690="","",IFERROR(INDEX('Purchases'!$B$2:$B$1000,MATCH(B690,'Purchases'!$A$2:$A$1000,0)),""))</f>
        <v/>
      </c>
      <c r="I690" s="35" t="n"/>
      <c r="K690" s="38">
        <f>IF(A690="","",IF(J690&lt;&gt;"","Discarded",IF(COUNTIF('Sales'!$B$2:$B$1000,A690)-COUNTIFS('Sales'!$B$2:$B$1000,A690,'Sales'!$F$2:$F$1000,"Cancelled")-COUNTIFS('Sales'!$B$2:$B$1000,A690,'Sales'!$F$2:$F$1000,"Returned")&gt;0,"Sold",IF(N(I690)&gt;0,"Online","In stock"))))</f>
        <v/>
      </c>
      <c r="L690" s="37">
        <f>IF(K690&lt;&gt;"Sold","",IFERROR(MAXIFS('Sales'!$A$2:$A$1000,'Sales'!$B$2:$B$1000,A690,'Sales'!$F$2:$F$1000,"&lt;&gt;Cancelled",'Sales'!$F$2:$F$1000,"&lt;&gt;Returned"),""))</f>
        <v/>
      </c>
      <c r="M690" s="39">
        <f>IF(OR(A690="",H690=""),"",IF(K690="Sold",IF(L690="","",L690-H690),TODAY()-H690))</f>
        <v/>
      </c>
      <c r="N690" s="38">
        <f>IF(OR(A690="",M690=""),"",IF(AND(K690&lt;&gt;"Sold",K690&lt;&gt;"Discarded",M690&gt;=JoursDormant),"Yes",""))</f>
        <v/>
      </c>
      <c r="O690" s="38">
        <f>IF(B690="","",IFERROR(INDEX('Purchases'!$I$2:$I$1000,MATCH(B690,'Purchases'!$A$2:$A$1000,0)),""))</f>
        <v/>
      </c>
    </row>
    <row r="691">
      <c r="G691" s="36">
        <f>IF(B691="","",IFERROR(INDEX('Purchases'!$G$2:$G$1000,MATCH(B691,'Purchases'!$A$2:$A$1000,0)),""))</f>
        <v/>
      </c>
      <c r="H691" s="37">
        <f>IF(B691="","",IFERROR(INDEX('Purchases'!$B$2:$B$1000,MATCH(B691,'Purchases'!$A$2:$A$1000,0)),""))</f>
        <v/>
      </c>
      <c r="I691" s="35" t="n"/>
      <c r="K691" s="38">
        <f>IF(A691="","",IF(J691&lt;&gt;"","Discarded",IF(COUNTIF('Sales'!$B$2:$B$1000,A691)-COUNTIFS('Sales'!$B$2:$B$1000,A691,'Sales'!$F$2:$F$1000,"Cancelled")-COUNTIFS('Sales'!$B$2:$B$1000,A691,'Sales'!$F$2:$F$1000,"Returned")&gt;0,"Sold",IF(N(I691)&gt;0,"Online","In stock"))))</f>
        <v/>
      </c>
      <c r="L691" s="37">
        <f>IF(K691&lt;&gt;"Sold","",IFERROR(MAXIFS('Sales'!$A$2:$A$1000,'Sales'!$B$2:$B$1000,A691,'Sales'!$F$2:$F$1000,"&lt;&gt;Cancelled",'Sales'!$F$2:$F$1000,"&lt;&gt;Returned"),""))</f>
        <v/>
      </c>
      <c r="M691" s="39">
        <f>IF(OR(A691="",H691=""),"",IF(K691="Sold",IF(L691="","",L691-H691),TODAY()-H691))</f>
        <v/>
      </c>
      <c r="N691" s="38">
        <f>IF(OR(A691="",M691=""),"",IF(AND(K691&lt;&gt;"Sold",K691&lt;&gt;"Discarded",M691&gt;=JoursDormant),"Yes",""))</f>
        <v/>
      </c>
      <c r="O691" s="38">
        <f>IF(B691="","",IFERROR(INDEX('Purchases'!$I$2:$I$1000,MATCH(B691,'Purchases'!$A$2:$A$1000,0)),""))</f>
        <v/>
      </c>
    </row>
    <row r="692">
      <c r="G692" s="36">
        <f>IF(B692="","",IFERROR(INDEX('Purchases'!$G$2:$G$1000,MATCH(B692,'Purchases'!$A$2:$A$1000,0)),""))</f>
        <v/>
      </c>
      <c r="H692" s="37">
        <f>IF(B692="","",IFERROR(INDEX('Purchases'!$B$2:$B$1000,MATCH(B692,'Purchases'!$A$2:$A$1000,0)),""))</f>
        <v/>
      </c>
      <c r="I692" s="35" t="n"/>
      <c r="K692" s="38">
        <f>IF(A692="","",IF(J692&lt;&gt;"","Discarded",IF(COUNTIF('Sales'!$B$2:$B$1000,A692)-COUNTIFS('Sales'!$B$2:$B$1000,A692,'Sales'!$F$2:$F$1000,"Cancelled")-COUNTIFS('Sales'!$B$2:$B$1000,A692,'Sales'!$F$2:$F$1000,"Returned")&gt;0,"Sold",IF(N(I692)&gt;0,"Online","In stock"))))</f>
        <v/>
      </c>
      <c r="L692" s="37">
        <f>IF(K692&lt;&gt;"Sold","",IFERROR(MAXIFS('Sales'!$A$2:$A$1000,'Sales'!$B$2:$B$1000,A692,'Sales'!$F$2:$F$1000,"&lt;&gt;Cancelled",'Sales'!$F$2:$F$1000,"&lt;&gt;Returned"),""))</f>
        <v/>
      </c>
      <c r="M692" s="39">
        <f>IF(OR(A692="",H692=""),"",IF(K692="Sold",IF(L692="","",L692-H692),TODAY()-H692))</f>
        <v/>
      </c>
      <c r="N692" s="38">
        <f>IF(OR(A692="",M692=""),"",IF(AND(K692&lt;&gt;"Sold",K692&lt;&gt;"Discarded",M692&gt;=JoursDormant),"Yes",""))</f>
        <v/>
      </c>
      <c r="O692" s="38">
        <f>IF(B692="","",IFERROR(INDEX('Purchases'!$I$2:$I$1000,MATCH(B692,'Purchases'!$A$2:$A$1000,0)),""))</f>
        <v/>
      </c>
    </row>
    <row r="693">
      <c r="G693" s="36">
        <f>IF(B693="","",IFERROR(INDEX('Purchases'!$G$2:$G$1000,MATCH(B693,'Purchases'!$A$2:$A$1000,0)),""))</f>
        <v/>
      </c>
      <c r="H693" s="37">
        <f>IF(B693="","",IFERROR(INDEX('Purchases'!$B$2:$B$1000,MATCH(B693,'Purchases'!$A$2:$A$1000,0)),""))</f>
        <v/>
      </c>
      <c r="I693" s="35" t="n"/>
      <c r="K693" s="38">
        <f>IF(A693="","",IF(J693&lt;&gt;"","Discarded",IF(COUNTIF('Sales'!$B$2:$B$1000,A693)-COUNTIFS('Sales'!$B$2:$B$1000,A693,'Sales'!$F$2:$F$1000,"Cancelled")-COUNTIFS('Sales'!$B$2:$B$1000,A693,'Sales'!$F$2:$F$1000,"Returned")&gt;0,"Sold",IF(N(I693)&gt;0,"Online","In stock"))))</f>
        <v/>
      </c>
      <c r="L693" s="37">
        <f>IF(K693&lt;&gt;"Sold","",IFERROR(MAXIFS('Sales'!$A$2:$A$1000,'Sales'!$B$2:$B$1000,A693,'Sales'!$F$2:$F$1000,"&lt;&gt;Cancelled",'Sales'!$F$2:$F$1000,"&lt;&gt;Returned"),""))</f>
        <v/>
      </c>
      <c r="M693" s="39">
        <f>IF(OR(A693="",H693=""),"",IF(K693="Sold",IF(L693="","",L693-H693),TODAY()-H693))</f>
        <v/>
      </c>
      <c r="N693" s="38">
        <f>IF(OR(A693="",M693=""),"",IF(AND(K693&lt;&gt;"Sold",K693&lt;&gt;"Discarded",M693&gt;=JoursDormant),"Yes",""))</f>
        <v/>
      </c>
      <c r="O693" s="38">
        <f>IF(B693="","",IFERROR(INDEX('Purchases'!$I$2:$I$1000,MATCH(B693,'Purchases'!$A$2:$A$1000,0)),""))</f>
        <v/>
      </c>
    </row>
    <row r="694">
      <c r="G694" s="36">
        <f>IF(B694="","",IFERROR(INDEX('Purchases'!$G$2:$G$1000,MATCH(B694,'Purchases'!$A$2:$A$1000,0)),""))</f>
        <v/>
      </c>
      <c r="H694" s="37">
        <f>IF(B694="","",IFERROR(INDEX('Purchases'!$B$2:$B$1000,MATCH(B694,'Purchases'!$A$2:$A$1000,0)),""))</f>
        <v/>
      </c>
      <c r="I694" s="35" t="n"/>
      <c r="K694" s="38">
        <f>IF(A694="","",IF(J694&lt;&gt;"","Discarded",IF(COUNTIF('Sales'!$B$2:$B$1000,A694)-COUNTIFS('Sales'!$B$2:$B$1000,A694,'Sales'!$F$2:$F$1000,"Cancelled")-COUNTIFS('Sales'!$B$2:$B$1000,A694,'Sales'!$F$2:$F$1000,"Returned")&gt;0,"Sold",IF(N(I694)&gt;0,"Online","In stock"))))</f>
        <v/>
      </c>
      <c r="L694" s="37">
        <f>IF(K694&lt;&gt;"Sold","",IFERROR(MAXIFS('Sales'!$A$2:$A$1000,'Sales'!$B$2:$B$1000,A694,'Sales'!$F$2:$F$1000,"&lt;&gt;Cancelled",'Sales'!$F$2:$F$1000,"&lt;&gt;Returned"),""))</f>
        <v/>
      </c>
      <c r="M694" s="39">
        <f>IF(OR(A694="",H694=""),"",IF(K694="Sold",IF(L694="","",L694-H694),TODAY()-H694))</f>
        <v/>
      </c>
      <c r="N694" s="38">
        <f>IF(OR(A694="",M694=""),"",IF(AND(K694&lt;&gt;"Sold",K694&lt;&gt;"Discarded",M694&gt;=JoursDormant),"Yes",""))</f>
        <v/>
      </c>
      <c r="O694" s="38">
        <f>IF(B694="","",IFERROR(INDEX('Purchases'!$I$2:$I$1000,MATCH(B694,'Purchases'!$A$2:$A$1000,0)),""))</f>
        <v/>
      </c>
    </row>
    <row r="695">
      <c r="G695" s="36">
        <f>IF(B695="","",IFERROR(INDEX('Purchases'!$G$2:$G$1000,MATCH(B695,'Purchases'!$A$2:$A$1000,0)),""))</f>
        <v/>
      </c>
      <c r="H695" s="37">
        <f>IF(B695="","",IFERROR(INDEX('Purchases'!$B$2:$B$1000,MATCH(B695,'Purchases'!$A$2:$A$1000,0)),""))</f>
        <v/>
      </c>
      <c r="I695" s="35" t="n"/>
      <c r="K695" s="38">
        <f>IF(A695="","",IF(J695&lt;&gt;"","Discarded",IF(COUNTIF('Sales'!$B$2:$B$1000,A695)-COUNTIFS('Sales'!$B$2:$B$1000,A695,'Sales'!$F$2:$F$1000,"Cancelled")-COUNTIFS('Sales'!$B$2:$B$1000,A695,'Sales'!$F$2:$F$1000,"Returned")&gt;0,"Sold",IF(N(I695)&gt;0,"Online","In stock"))))</f>
        <v/>
      </c>
      <c r="L695" s="37">
        <f>IF(K695&lt;&gt;"Sold","",IFERROR(MAXIFS('Sales'!$A$2:$A$1000,'Sales'!$B$2:$B$1000,A695,'Sales'!$F$2:$F$1000,"&lt;&gt;Cancelled",'Sales'!$F$2:$F$1000,"&lt;&gt;Returned"),""))</f>
        <v/>
      </c>
      <c r="M695" s="39">
        <f>IF(OR(A695="",H695=""),"",IF(K695="Sold",IF(L695="","",L695-H695),TODAY()-H695))</f>
        <v/>
      </c>
      <c r="N695" s="38">
        <f>IF(OR(A695="",M695=""),"",IF(AND(K695&lt;&gt;"Sold",K695&lt;&gt;"Discarded",M695&gt;=JoursDormant),"Yes",""))</f>
        <v/>
      </c>
      <c r="O695" s="38">
        <f>IF(B695="","",IFERROR(INDEX('Purchases'!$I$2:$I$1000,MATCH(B695,'Purchases'!$A$2:$A$1000,0)),""))</f>
        <v/>
      </c>
    </row>
    <row r="696">
      <c r="G696" s="36">
        <f>IF(B696="","",IFERROR(INDEX('Purchases'!$G$2:$G$1000,MATCH(B696,'Purchases'!$A$2:$A$1000,0)),""))</f>
        <v/>
      </c>
      <c r="H696" s="37">
        <f>IF(B696="","",IFERROR(INDEX('Purchases'!$B$2:$B$1000,MATCH(B696,'Purchases'!$A$2:$A$1000,0)),""))</f>
        <v/>
      </c>
      <c r="I696" s="35" t="n"/>
      <c r="K696" s="38">
        <f>IF(A696="","",IF(J696&lt;&gt;"","Discarded",IF(COUNTIF('Sales'!$B$2:$B$1000,A696)-COUNTIFS('Sales'!$B$2:$B$1000,A696,'Sales'!$F$2:$F$1000,"Cancelled")-COUNTIFS('Sales'!$B$2:$B$1000,A696,'Sales'!$F$2:$F$1000,"Returned")&gt;0,"Sold",IF(N(I696)&gt;0,"Online","In stock"))))</f>
        <v/>
      </c>
      <c r="L696" s="37">
        <f>IF(K696&lt;&gt;"Sold","",IFERROR(MAXIFS('Sales'!$A$2:$A$1000,'Sales'!$B$2:$B$1000,A696,'Sales'!$F$2:$F$1000,"&lt;&gt;Cancelled",'Sales'!$F$2:$F$1000,"&lt;&gt;Returned"),""))</f>
        <v/>
      </c>
      <c r="M696" s="39">
        <f>IF(OR(A696="",H696=""),"",IF(K696="Sold",IF(L696="","",L696-H696),TODAY()-H696))</f>
        <v/>
      </c>
      <c r="N696" s="38">
        <f>IF(OR(A696="",M696=""),"",IF(AND(K696&lt;&gt;"Sold",K696&lt;&gt;"Discarded",M696&gt;=JoursDormant),"Yes",""))</f>
        <v/>
      </c>
      <c r="O696" s="38">
        <f>IF(B696="","",IFERROR(INDEX('Purchases'!$I$2:$I$1000,MATCH(B696,'Purchases'!$A$2:$A$1000,0)),""))</f>
        <v/>
      </c>
    </row>
    <row r="697">
      <c r="G697" s="36">
        <f>IF(B697="","",IFERROR(INDEX('Purchases'!$G$2:$G$1000,MATCH(B697,'Purchases'!$A$2:$A$1000,0)),""))</f>
        <v/>
      </c>
      <c r="H697" s="37">
        <f>IF(B697="","",IFERROR(INDEX('Purchases'!$B$2:$B$1000,MATCH(B697,'Purchases'!$A$2:$A$1000,0)),""))</f>
        <v/>
      </c>
      <c r="I697" s="35" t="n"/>
      <c r="K697" s="38">
        <f>IF(A697="","",IF(J697&lt;&gt;"","Discarded",IF(COUNTIF('Sales'!$B$2:$B$1000,A697)-COUNTIFS('Sales'!$B$2:$B$1000,A697,'Sales'!$F$2:$F$1000,"Cancelled")-COUNTIFS('Sales'!$B$2:$B$1000,A697,'Sales'!$F$2:$F$1000,"Returned")&gt;0,"Sold",IF(N(I697)&gt;0,"Online","In stock"))))</f>
        <v/>
      </c>
      <c r="L697" s="37">
        <f>IF(K697&lt;&gt;"Sold","",IFERROR(MAXIFS('Sales'!$A$2:$A$1000,'Sales'!$B$2:$B$1000,A697,'Sales'!$F$2:$F$1000,"&lt;&gt;Cancelled",'Sales'!$F$2:$F$1000,"&lt;&gt;Returned"),""))</f>
        <v/>
      </c>
      <c r="M697" s="39">
        <f>IF(OR(A697="",H697=""),"",IF(K697="Sold",IF(L697="","",L697-H697),TODAY()-H697))</f>
        <v/>
      </c>
      <c r="N697" s="38">
        <f>IF(OR(A697="",M697=""),"",IF(AND(K697&lt;&gt;"Sold",K697&lt;&gt;"Discarded",M697&gt;=JoursDormant),"Yes",""))</f>
        <v/>
      </c>
      <c r="O697" s="38">
        <f>IF(B697="","",IFERROR(INDEX('Purchases'!$I$2:$I$1000,MATCH(B697,'Purchases'!$A$2:$A$1000,0)),""))</f>
        <v/>
      </c>
    </row>
    <row r="698">
      <c r="G698" s="36">
        <f>IF(B698="","",IFERROR(INDEX('Purchases'!$G$2:$G$1000,MATCH(B698,'Purchases'!$A$2:$A$1000,0)),""))</f>
        <v/>
      </c>
      <c r="H698" s="37">
        <f>IF(B698="","",IFERROR(INDEX('Purchases'!$B$2:$B$1000,MATCH(B698,'Purchases'!$A$2:$A$1000,0)),""))</f>
        <v/>
      </c>
      <c r="I698" s="35" t="n"/>
      <c r="K698" s="38">
        <f>IF(A698="","",IF(J698&lt;&gt;"","Discarded",IF(COUNTIF('Sales'!$B$2:$B$1000,A698)-COUNTIFS('Sales'!$B$2:$B$1000,A698,'Sales'!$F$2:$F$1000,"Cancelled")-COUNTIFS('Sales'!$B$2:$B$1000,A698,'Sales'!$F$2:$F$1000,"Returned")&gt;0,"Sold",IF(N(I698)&gt;0,"Online","In stock"))))</f>
        <v/>
      </c>
      <c r="L698" s="37">
        <f>IF(K698&lt;&gt;"Sold","",IFERROR(MAXIFS('Sales'!$A$2:$A$1000,'Sales'!$B$2:$B$1000,A698,'Sales'!$F$2:$F$1000,"&lt;&gt;Cancelled",'Sales'!$F$2:$F$1000,"&lt;&gt;Returned"),""))</f>
        <v/>
      </c>
      <c r="M698" s="39">
        <f>IF(OR(A698="",H698=""),"",IF(K698="Sold",IF(L698="","",L698-H698),TODAY()-H698))</f>
        <v/>
      </c>
      <c r="N698" s="38">
        <f>IF(OR(A698="",M698=""),"",IF(AND(K698&lt;&gt;"Sold",K698&lt;&gt;"Discarded",M698&gt;=JoursDormant),"Yes",""))</f>
        <v/>
      </c>
      <c r="O698" s="38">
        <f>IF(B698="","",IFERROR(INDEX('Purchases'!$I$2:$I$1000,MATCH(B698,'Purchases'!$A$2:$A$1000,0)),""))</f>
        <v/>
      </c>
    </row>
    <row r="699">
      <c r="G699" s="36">
        <f>IF(B699="","",IFERROR(INDEX('Purchases'!$G$2:$G$1000,MATCH(B699,'Purchases'!$A$2:$A$1000,0)),""))</f>
        <v/>
      </c>
      <c r="H699" s="37">
        <f>IF(B699="","",IFERROR(INDEX('Purchases'!$B$2:$B$1000,MATCH(B699,'Purchases'!$A$2:$A$1000,0)),""))</f>
        <v/>
      </c>
      <c r="I699" s="35" t="n"/>
      <c r="K699" s="38">
        <f>IF(A699="","",IF(J699&lt;&gt;"","Discarded",IF(COUNTIF('Sales'!$B$2:$B$1000,A699)-COUNTIFS('Sales'!$B$2:$B$1000,A699,'Sales'!$F$2:$F$1000,"Cancelled")-COUNTIFS('Sales'!$B$2:$B$1000,A699,'Sales'!$F$2:$F$1000,"Returned")&gt;0,"Sold",IF(N(I699)&gt;0,"Online","In stock"))))</f>
        <v/>
      </c>
      <c r="L699" s="37">
        <f>IF(K699&lt;&gt;"Sold","",IFERROR(MAXIFS('Sales'!$A$2:$A$1000,'Sales'!$B$2:$B$1000,A699,'Sales'!$F$2:$F$1000,"&lt;&gt;Cancelled",'Sales'!$F$2:$F$1000,"&lt;&gt;Returned"),""))</f>
        <v/>
      </c>
      <c r="M699" s="39">
        <f>IF(OR(A699="",H699=""),"",IF(K699="Sold",IF(L699="","",L699-H699),TODAY()-H699))</f>
        <v/>
      </c>
      <c r="N699" s="38">
        <f>IF(OR(A699="",M699=""),"",IF(AND(K699&lt;&gt;"Sold",K699&lt;&gt;"Discarded",M699&gt;=JoursDormant),"Yes",""))</f>
        <v/>
      </c>
      <c r="O699" s="38">
        <f>IF(B699="","",IFERROR(INDEX('Purchases'!$I$2:$I$1000,MATCH(B699,'Purchases'!$A$2:$A$1000,0)),""))</f>
        <v/>
      </c>
    </row>
    <row r="700">
      <c r="G700" s="36">
        <f>IF(B700="","",IFERROR(INDEX('Purchases'!$G$2:$G$1000,MATCH(B700,'Purchases'!$A$2:$A$1000,0)),""))</f>
        <v/>
      </c>
      <c r="H700" s="37">
        <f>IF(B700="","",IFERROR(INDEX('Purchases'!$B$2:$B$1000,MATCH(B700,'Purchases'!$A$2:$A$1000,0)),""))</f>
        <v/>
      </c>
      <c r="I700" s="35" t="n"/>
      <c r="K700" s="38">
        <f>IF(A700="","",IF(J700&lt;&gt;"","Discarded",IF(COUNTIF('Sales'!$B$2:$B$1000,A700)-COUNTIFS('Sales'!$B$2:$B$1000,A700,'Sales'!$F$2:$F$1000,"Cancelled")-COUNTIFS('Sales'!$B$2:$B$1000,A700,'Sales'!$F$2:$F$1000,"Returned")&gt;0,"Sold",IF(N(I700)&gt;0,"Online","In stock"))))</f>
        <v/>
      </c>
      <c r="L700" s="37">
        <f>IF(K700&lt;&gt;"Sold","",IFERROR(MAXIFS('Sales'!$A$2:$A$1000,'Sales'!$B$2:$B$1000,A700,'Sales'!$F$2:$F$1000,"&lt;&gt;Cancelled",'Sales'!$F$2:$F$1000,"&lt;&gt;Returned"),""))</f>
        <v/>
      </c>
      <c r="M700" s="39">
        <f>IF(OR(A700="",H700=""),"",IF(K700="Sold",IF(L700="","",L700-H700),TODAY()-H700))</f>
        <v/>
      </c>
      <c r="N700" s="38">
        <f>IF(OR(A700="",M700=""),"",IF(AND(K700&lt;&gt;"Sold",K700&lt;&gt;"Discarded",M700&gt;=JoursDormant),"Yes",""))</f>
        <v/>
      </c>
      <c r="O700" s="38">
        <f>IF(B700="","",IFERROR(INDEX('Purchases'!$I$2:$I$1000,MATCH(B700,'Purchases'!$A$2:$A$1000,0)),""))</f>
        <v/>
      </c>
    </row>
    <row r="701">
      <c r="G701" s="36">
        <f>IF(B701="","",IFERROR(INDEX('Purchases'!$G$2:$G$1000,MATCH(B701,'Purchases'!$A$2:$A$1000,0)),""))</f>
        <v/>
      </c>
      <c r="H701" s="37">
        <f>IF(B701="","",IFERROR(INDEX('Purchases'!$B$2:$B$1000,MATCH(B701,'Purchases'!$A$2:$A$1000,0)),""))</f>
        <v/>
      </c>
      <c r="I701" s="35" t="n"/>
      <c r="K701" s="38">
        <f>IF(A701="","",IF(J701&lt;&gt;"","Discarded",IF(COUNTIF('Sales'!$B$2:$B$1000,A701)-COUNTIFS('Sales'!$B$2:$B$1000,A701,'Sales'!$F$2:$F$1000,"Cancelled")-COUNTIFS('Sales'!$B$2:$B$1000,A701,'Sales'!$F$2:$F$1000,"Returned")&gt;0,"Sold",IF(N(I701)&gt;0,"Online","In stock"))))</f>
        <v/>
      </c>
      <c r="L701" s="37">
        <f>IF(K701&lt;&gt;"Sold","",IFERROR(MAXIFS('Sales'!$A$2:$A$1000,'Sales'!$B$2:$B$1000,A701,'Sales'!$F$2:$F$1000,"&lt;&gt;Cancelled",'Sales'!$F$2:$F$1000,"&lt;&gt;Returned"),""))</f>
        <v/>
      </c>
      <c r="M701" s="39">
        <f>IF(OR(A701="",H701=""),"",IF(K701="Sold",IF(L701="","",L701-H701),TODAY()-H701))</f>
        <v/>
      </c>
      <c r="N701" s="38">
        <f>IF(OR(A701="",M701=""),"",IF(AND(K701&lt;&gt;"Sold",K701&lt;&gt;"Discarded",M701&gt;=JoursDormant),"Yes",""))</f>
        <v/>
      </c>
      <c r="O701" s="38">
        <f>IF(B701="","",IFERROR(INDEX('Purchases'!$I$2:$I$1000,MATCH(B701,'Purchases'!$A$2:$A$1000,0)),""))</f>
        <v/>
      </c>
    </row>
    <row r="702">
      <c r="G702" s="36">
        <f>IF(B702="","",IFERROR(INDEX('Purchases'!$G$2:$G$1000,MATCH(B702,'Purchases'!$A$2:$A$1000,0)),""))</f>
        <v/>
      </c>
      <c r="H702" s="37">
        <f>IF(B702="","",IFERROR(INDEX('Purchases'!$B$2:$B$1000,MATCH(B702,'Purchases'!$A$2:$A$1000,0)),""))</f>
        <v/>
      </c>
      <c r="I702" s="35" t="n"/>
      <c r="K702" s="38">
        <f>IF(A702="","",IF(J702&lt;&gt;"","Discarded",IF(COUNTIF('Sales'!$B$2:$B$1000,A702)-COUNTIFS('Sales'!$B$2:$B$1000,A702,'Sales'!$F$2:$F$1000,"Cancelled")-COUNTIFS('Sales'!$B$2:$B$1000,A702,'Sales'!$F$2:$F$1000,"Returned")&gt;0,"Sold",IF(N(I702)&gt;0,"Online","In stock"))))</f>
        <v/>
      </c>
      <c r="L702" s="37">
        <f>IF(K702&lt;&gt;"Sold","",IFERROR(MAXIFS('Sales'!$A$2:$A$1000,'Sales'!$B$2:$B$1000,A702,'Sales'!$F$2:$F$1000,"&lt;&gt;Cancelled",'Sales'!$F$2:$F$1000,"&lt;&gt;Returned"),""))</f>
        <v/>
      </c>
      <c r="M702" s="39">
        <f>IF(OR(A702="",H702=""),"",IF(K702="Sold",IF(L702="","",L702-H702),TODAY()-H702))</f>
        <v/>
      </c>
      <c r="N702" s="38">
        <f>IF(OR(A702="",M702=""),"",IF(AND(K702&lt;&gt;"Sold",K702&lt;&gt;"Discarded",M702&gt;=JoursDormant),"Yes",""))</f>
        <v/>
      </c>
      <c r="O702" s="38">
        <f>IF(B702="","",IFERROR(INDEX('Purchases'!$I$2:$I$1000,MATCH(B702,'Purchases'!$A$2:$A$1000,0)),""))</f>
        <v/>
      </c>
    </row>
    <row r="703">
      <c r="G703" s="36">
        <f>IF(B703="","",IFERROR(INDEX('Purchases'!$G$2:$G$1000,MATCH(B703,'Purchases'!$A$2:$A$1000,0)),""))</f>
        <v/>
      </c>
      <c r="H703" s="37">
        <f>IF(B703="","",IFERROR(INDEX('Purchases'!$B$2:$B$1000,MATCH(B703,'Purchases'!$A$2:$A$1000,0)),""))</f>
        <v/>
      </c>
      <c r="I703" s="35" t="n"/>
      <c r="K703" s="38">
        <f>IF(A703="","",IF(J703&lt;&gt;"","Discarded",IF(COUNTIF('Sales'!$B$2:$B$1000,A703)-COUNTIFS('Sales'!$B$2:$B$1000,A703,'Sales'!$F$2:$F$1000,"Cancelled")-COUNTIFS('Sales'!$B$2:$B$1000,A703,'Sales'!$F$2:$F$1000,"Returned")&gt;0,"Sold",IF(N(I703)&gt;0,"Online","In stock"))))</f>
        <v/>
      </c>
      <c r="L703" s="37">
        <f>IF(K703&lt;&gt;"Sold","",IFERROR(MAXIFS('Sales'!$A$2:$A$1000,'Sales'!$B$2:$B$1000,A703,'Sales'!$F$2:$F$1000,"&lt;&gt;Cancelled",'Sales'!$F$2:$F$1000,"&lt;&gt;Returned"),""))</f>
        <v/>
      </c>
      <c r="M703" s="39">
        <f>IF(OR(A703="",H703=""),"",IF(K703="Sold",IF(L703="","",L703-H703),TODAY()-H703))</f>
        <v/>
      </c>
      <c r="N703" s="38">
        <f>IF(OR(A703="",M703=""),"",IF(AND(K703&lt;&gt;"Sold",K703&lt;&gt;"Discarded",M703&gt;=JoursDormant),"Yes",""))</f>
        <v/>
      </c>
      <c r="O703" s="38">
        <f>IF(B703="","",IFERROR(INDEX('Purchases'!$I$2:$I$1000,MATCH(B703,'Purchases'!$A$2:$A$1000,0)),""))</f>
        <v/>
      </c>
    </row>
    <row r="704">
      <c r="G704" s="36">
        <f>IF(B704="","",IFERROR(INDEX('Purchases'!$G$2:$G$1000,MATCH(B704,'Purchases'!$A$2:$A$1000,0)),""))</f>
        <v/>
      </c>
      <c r="H704" s="37">
        <f>IF(B704="","",IFERROR(INDEX('Purchases'!$B$2:$B$1000,MATCH(B704,'Purchases'!$A$2:$A$1000,0)),""))</f>
        <v/>
      </c>
      <c r="I704" s="35" t="n"/>
      <c r="K704" s="38">
        <f>IF(A704="","",IF(J704&lt;&gt;"","Discarded",IF(COUNTIF('Sales'!$B$2:$B$1000,A704)-COUNTIFS('Sales'!$B$2:$B$1000,A704,'Sales'!$F$2:$F$1000,"Cancelled")-COUNTIFS('Sales'!$B$2:$B$1000,A704,'Sales'!$F$2:$F$1000,"Returned")&gt;0,"Sold",IF(N(I704)&gt;0,"Online","In stock"))))</f>
        <v/>
      </c>
      <c r="L704" s="37">
        <f>IF(K704&lt;&gt;"Sold","",IFERROR(MAXIFS('Sales'!$A$2:$A$1000,'Sales'!$B$2:$B$1000,A704,'Sales'!$F$2:$F$1000,"&lt;&gt;Cancelled",'Sales'!$F$2:$F$1000,"&lt;&gt;Returned"),""))</f>
        <v/>
      </c>
      <c r="M704" s="39">
        <f>IF(OR(A704="",H704=""),"",IF(K704="Sold",IF(L704="","",L704-H704),TODAY()-H704))</f>
        <v/>
      </c>
      <c r="N704" s="38">
        <f>IF(OR(A704="",M704=""),"",IF(AND(K704&lt;&gt;"Sold",K704&lt;&gt;"Discarded",M704&gt;=JoursDormant),"Yes",""))</f>
        <v/>
      </c>
      <c r="O704" s="38">
        <f>IF(B704="","",IFERROR(INDEX('Purchases'!$I$2:$I$1000,MATCH(B704,'Purchases'!$A$2:$A$1000,0)),""))</f>
        <v/>
      </c>
    </row>
    <row r="705">
      <c r="G705" s="36">
        <f>IF(B705="","",IFERROR(INDEX('Purchases'!$G$2:$G$1000,MATCH(B705,'Purchases'!$A$2:$A$1000,0)),""))</f>
        <v/>
      </c>
      <c r="H705" s="37">
        <f>IF(B705="","",IFERROR(INDEX('Purchases'!$B$2:$B$1000,MATCH(B705,'Purchases'!$A$2:$A$1000,0)),""))</f>
        <v/>
      </c>
      <c r="I705" s="35" t="n"/>
      <c r="K705" s="38">
        <f>IF(A705="","",IF(J705&lt;&gt;"","Discarded",IF(COUNTIF('Sales'!$B$2:$B$1000,A705)-COUNTIFS('Sales'!$B$2:$B$1000,A705,'Sales'!$F$2:$F$1000,"Cancelled")-COUNTIFS('Sales'!$B$2:$B$1000,A705,'Sales'!$F$2:$F$1000,"Returned")&gt;0,"Sold",IF(N(I705)&gt;0,"Online","In stock"))))</f>
        <v/>
      </c>
      <c r="L705" s="37">
        <f>IF(K705&lt;&gt;"Sold","",IFERROR(MAXIFS('Sales'!$A$2:$A$1000,'Sales'!$B$2:$B$1000,A705,'Sales'!$F$2:$F$1000,"&lt;&gt;Cancelled",'Sales'!$F$2:$F$1000,"&lt;&gt;Returned"),""))</f>
        <v/>
      </c>
      <c r="M705" s="39">
        <f>IF(OR(A705="",H705=""),"",IF(K705="Sold",IF(L705="","",L705-H705),TODAY()-H705))</f>
        <v/>
      </c>
      <c r="N705" s="38">
        <f>IF(OR(A705="",M705=""),"",IF(AND(K705&lt;&gt;"Sold",K705&lt;&gt;"Discarded",M705&gt;=JoursDormant),"Yes",""))</f>
        <v/>
      </c>
      <c r="O705" s="38">
        <f>IF(B705="","",IFERROR(INDEX('Purchases'!$I$2:$I$1000,MATCH(B705,'Purchases'!$A$2:$A$1000,0)),""))</f>
        <v/>
      </c>
    </row>
    <row r="706">
      <c r="G706" s="36">
        <f>IF(B706="","",IFERROR(INDEX('Purchases'!$G$2:$G$1000,MATCH(B706,'Purchases'!$A$2:$A$1000,0)),""))</f>
        <v/>
      </c>
      <c r="H706" s="37">
        <f>IF(B706="","",IFERROR(INDEX('Purchases'!$B$2:$B$1000,MATCH(B706,'Purchases'!$A$2:$A$1000,0)),""))</f>
        <v/>
      </c>
      <c r="I706" s="35" t="n"/>
      <c r="K706" s="38">
        <f>IF(A706="","",IF(J706&lt;&gt;"","Discarded",IF(COUNTIF('Sales'!$B$2:$B$1000,A706)-COUNTIFS('Sales'!$B$2:$B$1000,A706,'Sales'!$F$2:$F$1000,"Cancelled")-COUNTIFS('Sales'!$B$2:$B$1000,A706,'Sales'!$F$2:$F$1000,"Returned")&gt;0,"Sold",IF(N(I706)&gt;0,"Online","In stock"))))</f>
        <v/>
      </c>
      <c r="L706" s="37">
        <f>IF(K706&lt;&gt;"Sold","",IFERROR(MAXIFS('Sales'!$A$2:$A$1000,'Sales'!$B$2:$B$1000,A706,'Sales'!$F$2:$F$1000,"&lt;&gt;Cancelled",'Sales'!$F$2:$F$1000,"&lt;&gt;Returned"),""))</f>
        <v/>
      </c>
      <c r="M706" s="39">
        <f>IF(OR(A706="",H706=""),"",IF(K706="Sold",IF(L706="","",L706-H706),TODAY()-H706))</f>
        <v/>
      </c>
      <c r="N706" s="38">
        <f>IF(OR(A706="",M706=""),"",IF(AND(K706&lt;&gt;"Sold",K706&lt;&gt;"Discarded",M706&gt;=JoursDormant),"Yes",""))</f>
        <v/>
      </c>
      <c r="O706" s="38">
        <f>IF(B706="","",IFERROR(INDEX('Purchases'!$I$2:$I$1000,MATCH(B706,'Purchases'!$A$2:$A$1000,0)),""))</f>
        <v/>
      </c>
    </row>
    <row r="707">
      <c r="G707" s="36">
        <f>IF(B707="","",IFERROR(INDEX('Purchases'!$G$2:$G$1000,MATCH(B707,'Purchases'!$A$2:$A$1000,0)),""))</f>
        <v/>
      </c>
      <c r="H707" s="37">
        <f>IF(B707="","",IFERROR(INDEX('Purchases'!$B$2:$B$1000,MATCH(B707,'Purchases'!$A$2:$A$1000,0)),""))</f>
        <v/>
      </c>
      <c r="I707" s="35" t="n"/>
      <c r="K707" s="38">
        <f>IF(A707="","",IF(J707&lt;&gt;"","Discarded",IF(COUNTIF('Sales'!$B$2:$B$1000,A707)-COUNTIFS('Sales'!$B$2:$B$1000,A707,'Sales'!$F$2:$F$1000,"Cancelled")-COUNTIFS('Sales'!$B$2:$B$1000,A707,'Sales'!$F$2:$F$1000,"Returned")&gt;0,"Sold",IF(N(I707)&gt;0,"Online","In stock"))))</f>
        <v/>
      </c>
      <c r="L707" s="37">
        <f>IF(K707&lt;&gt;"Sold","",IFERROR(MAXIFS('Sales'!$A$2:$A$1000,'Sales'!$B$2:$B$1000,A707,'Sales'!$F$2:$F$1000,"&lt;&gt;Cancelled",'Sales'!$F$2:$F$1000,"&lt;&gt;Returned"),""))</f>
        <v/>
      </c>
      <c r="M707" s="39">
        <f>IF(OR(A707="",H707=""),"",IF(K707="Sold",IF(L707="","",L707-H707),TODAY()-H707))</f>
        <v/>
      </c>
      <c r="N707" s="38">
        <f>IF(OR(A707="",M707=""),"",IF(AND(K707&lt;&gt;"Sold",K707&lt;&gt;"Discarded",M707&gt;=JoursDormant),"Yes",""))</f>
        <v/>
      </c>
      <c r="O707" s="38">
        <f>IF(B707="","",IFERROR(INDEX('Purchases'!$I$2:$I$1000,MATCH(B707,'Purchases'!$A$2:$A$1000,0)),""))</f>
        <v/>
      </c>
    </row>
    <row r="708">
      <c r="G708" s="36">
        <f>IF(B708="","",IFERROR(INDEX('Purchases'!$G$2:$G$1000,MATCH(B708,'Purchases'!$A$2:$A$1000,0)),""))</f>
        <v/>
      </c>
      <c r="H708" s="37">
        <f>IF(B708="","",IFERROR(INDEX('Purchases'!$B$2:$B$1000,MATCH(B708,'Purchases'!$A$2:$A$1000,0)),""))</f>
        <v/>
      </c>
      <c r="I708" s="35" t="n"/>
      <c r="K708" s="38">
        <f>IF(A708="","",IF(J708&lt;&gt;"","Discarded",IF(COUNTIF('Sales'!$B$2:$B$1000,A708)-COUNTIFS('Sales'!$B$2:$B$1000,A708,'Sales'!$F$2:$F$1000,"Cancelled")-COUNTIFS('Sales'!$B$2:$B$1000,A708,'Sales'!$F$2:$F$1000,"Returned")&gt;0,"Sold",IF(N(I708)&gt;0,"Online","In stock"))))</f>
        <v/>
      </c>
      <c r="L708" s="37">
        <f>IF(K708&lt;&gt;"Sold","",IFERROR(MAXIFS('Sales'!$A$2:$A$1000,'Sales'!$B$2:$B$1000,A708,'Sales'!$F$2:$F$1000,"&lt;&gt;Cancelled",'Sales'!$F$2:$F$1000,"&lt;&gt;Returned"),""))</f>
        <v/>
      </c>
      <c r="M708" s="39">
        <f>IF(OR(A708="",H708=""),"",IF(K708="Sold",IF(L708="","",L708-H708),TODAY()-H708))</f>
        <v/>
      </c>
      <c r="N708" s="38">
        <f>IF(OR(A708="",M708=""),"",IF(AND(K708&lt;&gt;"Sold",K708&lt;&gt;"Discarded",M708&gt;=JoursDormant),"Yes",""))</f>
        <v/>
      </c>
      <c r="O708" s="38">
        <f>IF(B708="","",IFERROR(INDEX('Purchases'!$I$2:$I$1000,MATCH(B708,'Purchases'!$A$2:$A$1000,0)),""))</f>
        <v/>
      </c>
    </row>
    <row r="709">
      <c r="G709" s="36">
        <f>IF(B709="","",IFERROR(INDEX('Purchases'!$G$2:$G$1000,MATCH(B709,'Purchases'!$A$2:$A$1000,0)),""))</f>
        <v/>
      </c>
      <c r="H709" s="37">
        <f>IF(B709="","",IFERROR(INDEX('Purchases'!$B$2:$B$1000,MATCH(B709,'Purchases'!$A$2:$A$1000,0)),""))</f>
        <v/>
      </c>
      <c r="I709" s="35" t="n"/>
      <c r="K709" s="38">
        <f>IF(A709="","",IF(J709&lt;&gt;"","Discarded",IF(COUNTIF('Sales'!$B$2:$B$1000,A709)-COUNTIFS('Sales'!$B$2:$B$1000,A709,'Sales'!$F$2:$F$1000,"Cancelled")-COUNTIFS('Sales'!$B$2:$B$1000,A709,'Sales'!$F$2:$F$1000,"Returned")&gt;0,"Sold",IF(N(I709)&gt;0,"Online","In stock"))))</f>
        <v/>
      </c>
      <c r="L709" s="37">
        <f>IF(K709&lt;&gt;"Sold","",IFERROR(MAXIFS('Sales'!$A$2:$A$1000,'Sales'!$B$2:$B$1000,A709,'Sales'!$F$2:$F$1000,"&lt;&gt;Cancelled",'Sales'!$F$2:$F$1000,"&lt;&gt;Returned"),""))</f>
        <v/>
      </c>
      <c r="M709" s="39">
        <f>IF(OR(A709="",H709=""),"",IF(K709="Sold",IF(L709="","",L709-H709),TODAY()-H709))</f>
        <v/>
      </c>
      <c r="N709" s="38">
        <f>IF(OR(A709="",M709=""),"",IF(AND(K709&lt;&gt;"Sold",K709&lt;&gt;"Discarded",M709&gt;=JoursDormant),"Yes",""))</f>
        <v/>
      </c>
      <c r="O709" s="38">
        <f>IF(B709="","",IFERROR(INDEX('Purchases'!$I$2:$I$1000,MATCH(B709,'Purchases'!$A$2:$A$1000,0)),""))</f>
        <v/>
      </c>
    </row>
    <row r="710">
      <c r="G710" s="36">
        <f>IF(B710="","",IFERROR(INDEX('Purchases'!$G$2:$G$1000,MATCH(B710,'Purchases'!$A$2:$A$1000,0)),""))</f>
        <v/>
      </c>
      <c r="H710" s="37">
        <f>IF(B710="","",IFERROR(INDEX('Purchases'!$B$2:$B$1000,MATCH(B710,'Purchases'!$A$2:$A$1000,0)),""))</f>
        <v/>
      </c>
      <c r="I710" s="35" t="n"/>
      <c r="K710" s="38">
        <f>IF(A710="","",IF(J710&lt;&gt;"","Discarded",IF(COUNTIF('Sales'!$B$2:$B$1000,A710)-COUNTIFS('Sales'!$B$2:$B$1000,A710,'Sales'!$F$2:$F$1000,"Cancelled")-COUNTIFS('Sales'!$B$2:$B$1000,A710,'Sales'!$F$2:$F$1000,"Returned")&gt;0,"Sold",IF(N(I710)&gt;0,"Online","In stock"))))</f>
        <v/>
      </c>
      <c r="L710" s="37">
        <f>IF(K710&lt;&gt;"Sold","",IFERROR(MAXIFS('Sales'!$A$2:$A$1000,'Sales'!$B$2:$B$1000,A710,'Sales'!$F$2:$F$1000,"&lt;&gt;Cancelled",'Sales'!$F$2:$F$1000,"&lt;&gt;Returned"),""))</f>
        <v/>
      </c>
      <c r="M710" s="39">
        <f>IF(OR(A710="",H710=""),"",IF(K710="Sold",IF(L710="","",L710-H710),TODAY()-H710))</f>
        <v/>
      </c>
      <c r="N710" s="38">
        <f>IF(OR(A710="",M710=""),"",IF(AND(K710&lt;&gt;"Sold",K710&lt;&gt;"Discarded",M710&gt;=JoursDormant),"Yes",""))</f>
        <v/>
      </c>
      <c r="O710" s="38">
        <f>IF(B710="","",IFERROR(INDEX('Purchases'!$I$2:$I$1000,MATCH(B710,'Purchases'!$A$2:$A$1000,0)),""))</f>
        <v/>
      </c>
    </row>
    <row r="711">
      <c r="G711" s="36">
        <f>IF(B711="","",IFERROR(INDEX('Purchases'!$G$2:$G$1000,MATCH(B711,'Purchases'!$A$2:$A$1000,0)),""))</f>
        <v/>
      </c>
      <c r="H711" s="37">
        <f>IF(B711="","",IFERROR(INDEX('Purchases'!$B$2:$B$1000,MATCH(B711,'Purchases'!$A$2:$A$1000,0)),""))</f>
        <v/>
      </c>
      <c r="I711" s="35" t="n"/>
      <c r="K711" s="38">
        <f>IF(A711="","",IF(J711&lt;&gt;"","Discarded",IF(COUNTIF('Sales'!$B$2:$B$1000,A711)-COUNTIFS('Sales'!$B$2:$B$1000,A711,'Sales'!$F$2:$F$1000,"Cancelled")-COUNTIFS('Sales'!$B$2:$B$1000,A711,'Sales'!$F$2:$F$1000,"Returned")&gt;0,"Sold",IF(N(I711)&gt;0,"Online","In stock"))))</f>
        <v/>
      </c>
      <c r="L711" s="37">
        <f>IF(K711&lt;&gt;"Sold","",IFERROR(MAXIFS('Sales'!$A$2:$A$1000,'Sales'!$B$2:$B$1000,A711,'Sales'!$F$2:$F$1000,"&lt;&gt;Cancelled",'Sales'!$F$2:$F$1000,"&lt;&gt;Returned"),""))</f>
        <v/>
      </c>
      <c r="M711" s="39">
        <f>IF(OR(A711="",H711=""),"",IF(K711="Sold",IF(L711="","",L711-H711),TODAY()-H711))</f>
        <v/>
      </c>
      <c r="N711" s="38">
        <f>IF(OR(A711="",M711=""),"",IF(AND(K711&lt;&gt;"Sold",K711&lt;&gt;"Discarded",M711&gt;=JoursDormant),"Yes",""))</f>
        <v/>
      </c>
      <c r="O711" s="38">
        <f>IF(B711="","",IFERROR(INDEX('Purchases'!$I$2:$I$1000,MATCH(B711,'Purchases'!$A$2:$A$1000,0)),""))</f>
        <v/>
      </c>
    </row>
    <row r="712">
      <c r="G712" s="36">
        <f>IF(B712="","",IFERROR(INDEX('Purchases'!$G$2:$G$1000,MATCH(B712,'Purchases'!$A$2:$A$1000,0)),""))</f>
        <v/>
      </c>
      <c r="H712" s="37">
        <f>IF(B712="","",IFERROR(INDEX('Purchases'!$B$2:$B$1000,MATCH(B712,'Purchases'!$A$2:$A$1000,0)),""))</f>
        <v/>
      </c>
      <c r="I712" s="35" t="n"/>
      <c r="K712" s="38">
        <f>IF(A712="","",IF(J712&lt;&gt;"","Discarded",IF(COUNTIF('Sales'!$B$2:$B$1000,A712)-COUNTIFS('Sales'!$B$2:$B$1000,A712,'Sales'!$F$2:$F$1000,"Cancelled")-COUNTIFS('Sales'!$B$2:$B$1000,A712,'Sales'!$F$2:$F$1000,"Returned")&gt;0,"Sold",IF(N(I712)&gt;0,"Online","In stock"))))</f>
        <v/>
      </c>
      <c r="L712" s="37">
        <f>IF(K712&lt;&gt;"Sold","",IFERROR(MAXIFS('Sales'!$A$2:$A$1000,'Sales'!$B$2:$B$1000,A712,'Sales'!$F$2:$F$1000,"&lt;&gt;Cancelled",'Sales'!$F$2:$F$1000,"&lt;&gt;Returned"),""))</f>
        <v/>
      </c>
      <c r="M712" s="39">
        <f>IF(OR(A712="",H712=""),"",IF(K712="Sold",IF(L712="","",L712-H712),TODAY()-H712))</f>
        <v/>
      </c>
      <c r="N712" s="38">
        <f>IF(OR(A712="",M712=""),"",IF(AND(K712&lt;&gt;"Sold",K712&lt;&gt;"Discarded",M712&gt;=JoursDormant),"Yes",""))</f>
        <v/>
      </c>
      <c r="O712" s="38">
        <f>IF(B712="","",IFERROR(INDEX('Purchases'!$I$2:$I$1000,MATCH(B712,'Purchases'!$A$2:$A$1000,0)),""))</f>
        <v/>
      </c>
    </row>
    <row r="713">
      <c r="G713" s="36">
        <f>IF(B713="","",IFERROR(INDEX('Purchases'!$G$2:$G$1000,MATCH(B713,'Purchases'!$A$2:$A$1000,0)),""))</f>
        <v/>
      </c>
      <c r="H713" s="37">
        <f>IF(B713="","",IFERROR(INDEX('Purchases'!$B$2:$B$1000,MATCH(B713,'Purchases'!$A$2:$A$1000,0)),""))</f>
        <v/>
      </c>
      <c r="I713" s="35" t="n"/>
      <c r="K713" s="38">
        <f>IF(A713="","",IF(J713&lt;&gt;"","Discarded",IF(COUNTIF('Sales'!$B$2:$B$1000,A713)-COUNTIFS('Sales'!$B$2:$B$1000,A713,'Sales'!$F$2:$F$1000,"Cancelled")-COUNTIFS('Sales'!$B$2:$B$1000,A713,'Sales'!$F$2:$F$1000,"Returned")&gt;0,"Sold",IF(N(I713)&gt;0,"Online","In stock"))))</f>
        <v/>
      </c>
      <c r="L713" s="37">
        <f>IF(K713&lt;&gt;"Sold","",IFERROR(MAXIFS('Sales'!$A$2:$A$1000,'Sales'!$B$2:$B$1000,A713,'Sales'!$F$2:$F$1000,"&lt;&gt;Cancelled",'Sales'!$F$2:$F$1000,"&lt;&gt;Returned"),""))</f>
        <v/>
      </c>
      <c r="M713" s="39">
        <f>IF(OR(A713="",H713=""),"",IF(K713="Sold",IF(L713="","",L713-H713),TODAY()-H713))</f>
        <v/>
      </c>
      <c r="N713" s="38">
        <f>IF(OR(A713="",M713=""),"",IF(AND(K713&lt;&gt;"Sold",K713&lt;&gt;"Discarded",M713&gt;=JoursDormant),"Yes",""))</f>
        <v/>
      </c>
      <c r="O713" s="38">
        <f>IF(B713="","",IFERROR(INDEX('Purchases'!$I$2:$I$1000,MATCH(B713,'Purchases'!$A$2:$A$1000,0)),""))</f>
        <v/>
      </c>
    </row>
    <row r="714">
      <c r="G714" s="36">
        <f>IF(B714="","",IFERROR(INDEX('Purchases'!$G$2:$G$1000,MATCH(B714,'Purchases'!$A$2:$A$1000,0)),""))</f>
        <v/>
      </c>
      <c r="H714" s="37">
        <f>IF(B714="","",IFERROR(INDEX('Purchases'!$B$2:$B$1000,MATCH(B714,'Purchases'!$A$2:$A$1000,0)),""))</f>
        <v/>
      </c>
      <c r="I714" s="35" t="n"/>
      <c r="K714" s="38">
        <f>IF(A714="","",IF(J714&lt;&gt;"","Discarded",IF(COUNTIF('Sales'!$B$2:$B$1000,A714)-COUNTIFS('Sales'!$B$2:$B$1000,A714,'Sales'!$F$2:$F$1000,"Cancelled")-COUNTIFS('Sales'!$B$2:$B$1000,A714,'Sales'!$F$2:$F$1000,"Returned")&gt;0,"Sold",IF(N(I714)&gt;0,"Online","In stock"))))</f>
        <v/>
      </c>
      <c r="L714" s="37">
        <f>IF(K714&lt;&gt;"Sold","",IFERROR(MAXIFS('Sales'!$A$2:$A$1000,'Sales'!$B$2:$B$1000,A714,'Sales'!$F$2:$F$1000,"&lt;&gt;Cancelled",'Sales'!$F$2:$F$1000,"&lt;&gt;Returned"),""))</f>
        <v/>
      </c>
      <c r="M714" s="39">
        <f>IF(OR(A714="",H714=""),"",IF(K714="Sold",IF(L714="","",L714-H714),TODAY()-H714))</f>
        <v/>
      </c>
      <c r="N714" s="38">
        <f>IF(OR(A714="",M714=""),"",IF(AND(K714&lt;&gt;"Sold",K714&lt;&gt;"Discarded",M714&gt;=JoursDormant),"Yes",""))</f>
        <v/>
      </c>
      <c r="O714" s="38">
        <f>IF(B714="","",IFERROR(INDEX('Purchases'!$I$2:$I$1000,MATCH(B714,'Purchases'!$A$2:$A$1000,0)),""))</f>
        <v/>
      </c>
    </row>
    <row r="715">
      <c r="G715" s="36">
        <f>IF(B715="","",IFERROR(INDEX('Purchases'!$G$2:$G$1000,MATCH(B715,'Purchases'!$A$2:$A$1000,0)),""))</f>
        <v/>
      </c>
      <c r="H715" s="37">
        <f>IF(B715="","",IFERROR(INDEX('Purchases'!$B$2:$B$1000,MATCH(B715,'Purchases'!$A$2:$A$1000,0)),""))</f>
        <v/>
      </c>
      <c r="I715" s="35" t="n"/>
      <c r="K715" s="38">
        <f>IF(A715="","",IF(J715&lt;&gt;"","Discarded",IF(COUNTIF('Sales'!$B$2:$B$1000,A715)-COUNTIFS('Sales'!$B$2:$B$1000,A715,'Sales'!$F$2:$F$1000,"Cancelled")-COUNTIFS('Sales'!$B$2:$B$1000,A715,'Sales'!$F$2:$F$1000,"Returned")&gt;0,"Sold",IF(N(I715)&gt;0,"Online","In stock"))))</f>
        <v/>
      </c>
      <c r="L715" s="37">
        <f>IF(K715&lt;&gt;"Sold","",IFERROR(MAXIFS('Sales'!$A$2:$A$1000,'Sales'!$B$2:$B$1000,A715,'Sales'!$F$2:$F$1000,"&lt;&gt;Cancelled",'Sales'!$F$2:$F$1000,"&lt;&gt;Returned"),""))</f>
        <v/>
      </c>
      <c r="M715" s="39">
        <f>IF(OR(A715="",H715=""),"",IF(K715="Sold",IF(L715="","",L715-H715),TODAY()-H715))</f>
        <v/>
      </c>
      <c r="N715" s="38">
        <f>IF(OR(A715="",M715=""),"",IF(AND(K715&lt;&gt;"Sold",K715&lt;&gt;"Discarded",M715&gt;=JoursDormant),"Yes",""))</f>
        <v/>
      </c>
      <c r="O715" s="38">
        <f>IF(B715="","",IFERROR(INDEX('Purchases'!$I$2:$I$1000,MATCH(B715,'Purchases'!$A$2:$A$1000,0)),""))</f>
        <v/>
      </c>
    </row>
    <row r="716">
      <c r="G716" s="36">
        <f>IF(B716="","",IFERROR(INDEX('Purchases'!$G$2:$G$1000,MATCH(B716,'Purchases'!$A$2:$A$1000,0)),""))</f>
        <v/>
      </c>
      <c r="H716" s="37">
        <f>IF(B716="","",IFERROR(INDEX('Purchases'!$B$2:$B$1000,MATCH(B716,'Purchases'!$A$2:$A$1000,0)),""))</f>
        <v/>
      </c>
      <c r="I716" s="35" t="n"/>
      <c r="K716" s="38">
        <f>IF(A716="","",IF(J716&lt;&gt;"","Discarded",IF(COUNTIF('Sales'!$B$2:$B$1000,A716)-COUNTIFS('Sales'!$B$2:$B$1000,A716,'Sales'!$F$2:$F$1000,"Cancelled")-COUNTIFS('Sales'!$B$2:$B$1000,A716,'Sales'!$F$2:$F$1000,"Returned")&gt;0,"Sold",IF(N(I716)&gt;0,"Online","In stock"))))</f>
        <v/>
      </c>
      <c r="L716" s="37">
        <f>IF(K716&lt;&gt;"Sold","",IFERROR(MAXIFS('Sales'!$A$2:$A$1000,'Sales'!$B$2:$B$1000,A716,'Sales'!$F$2:$F$1000,"&lt;&gt;Cancelled",'Sales'!$F$2:$F$1000,"&lt;&gt;Returned"),""))</f>
        <v/>
      </c>
      <c r="M716" s="39">
        <f>IF(OR(A716="",H716=""),"",IF(K716="Sold",IF(L716="","",L716-H716),TODAY()-H716))</f>
        <v/>
      </c>
      <c r="N716" s="38">
        <f>IF(OR(A716="",M716=""),"",IF(AND(K716&lt;&gt;"Sold",K716&lt;&gt;"Discarded",M716&gt;=JoursDormant),"Yes",""))</f>
        <v/>
      </c>
      <c r="O716" s="38">
        <f>IF(B716="","",IFERROR(INDEX('Purchases'!$I$2:$I$1000,MATCH(B716,'Purchases'!$A$2:$A$1000,0)),""))</f>
        <v/>
      </c>
    </row>
    <row r="717">
      <c r="G717" s="36">
        <f>IF(B717="","",IFERROR(INDEX('Purchases'!$G$2:$G$1000,MATCH(B717,'Purchases'!$A$2:$A$1000,0)),""))</f>
        <v/>
      </c>
      <c r="H717" s="37">
        <f>IF(B717="","",IFERROR(INDEX('Purchases'!$B$2:$B$1000,MATCH(B717,'Purchases'!$A$2:$A$1000,0)),""))</f>
        <v/>
      </c>
      <c r="I717" s="35" t="n"/>
      <c r="K717" s="38">
        <f>IF(A717="","",IF(J717&lt;&gt;"","Discarded",IF(COUNTIF('Sales'!$B$2:$B$1000,A717)-COUNTIFS('Sales'!$B$2:$B$1000,A717,'Sales'!$F$2:$F$1000,"Cancelled")-COUNTIFS('Sales'!$B$2:$B$1000,A717,'Sales'!$F$2:$F$1000,"Returned")&gt;0,"Sold",IF(N(I717)&gt;0,"Online","In stock"))))</f>
        <v/>
      </c>
      <c r="L717" s="37">
        <f>IF(K717&lt;&gt;"Sold","",IFERROR(MAXIFS('Sales'!$A$2:$A$1000,'Sales'!$B$2:$B$1000,A717,'Sales'!$F$2:$F$1000,"&lt;&gt;Cancelled",'Sales'!$F$2:$F$1000,"&lt;&gt;Returned"),""))</f>
        <v/>
      </c>
      <c r="M717" s="39">
        <f>IF(OR(A717="",H717=""),"",IF(K717="Sold",IF(L717="","",L717-H717),TODAY()-H717))</f>
        <v/>
      </c>
      <c r="N717" s="38">
        <f>IF(OR(A717="",M717=""),"",IF(AND(K717&lt;&gt;"Sold",K717&lt;&gt;"Discarded",M717&gt;=JoursDormant),"Yes",""))</f>
        <v/>
      </c>
      <c r="O717" s="38">
        <f>IF(B717="","",IFERROR(INDEX('Purchases'!$I$2:$I$1000,MATCH(B717,'Purchases'!$A$2:$A$1000,0)),""))</f>
        <v/>
      </c>
    </row>
    <row r="718">
      <c r="G718" s="36">
        <f>IF(B718="","",IFERROR(INDEX('Purchases'!$G$2:$G$1000,MATCH(B718,'Purchases'!$A$2:$A$1000,0)),""))</f>
        <v/>
      </c>
      <c r="H718" s="37">
        <f>IF(B718="","",IFERROR(INDEX('Purchases'!$B$2:$B$1000,MATCH(B718,'Purchases'!$A$2:$A$1000,0)),""))</f>
        <v/>
      </c>
      <c r="I718" s="35" t="n"/>
      <c r="K718" s="38">
        <f>IF(A718="","",IF(J718&lt;&gt;"","Discarded",IF(COUNTIF('Sales'!$B$2:$B$1000,A718)-COUNTIFS('Sales'!$B$2:$B$1000,A718,'Sales'!$F$2:$F$1000,"Cancelled")-COUNTIFS('Sales'!$B$2:$B$1000,A718,'Sales'!$F$2:$F$1000,"Returned")&gt;0,"Sold",IF(N(I718)&gt;0,"Online","In stock"))))</f>
        <v/>
      </c>
      <c r="L718" s="37">
        <f>IF(K718&lt;&gt;"Sold","",IFERROR(MAXIFS('Sales'!$A$2:$A$1000,'Sales'!$B$2:$B$1000,A718,'Sales'!$F$2:$F$1000,"&lt;&gt;Cancelled",'Sales'!$F$2:$F$1000,"&lt;&gt;Returned"),""))</f>
        <v/>
      </c>
      <c r="M718" s="39">
        <f>IF(OR(A718="",H718=""),"",IF(K718="Sold",IF(L718="","",L718-H718),TODAY()-H718))</f>
        <v/>
      </c>
      <c r="N718" s="38">
        <f>IF(OR(A718="",M718=""),"",IF(AND(K718&lt;&gt;"Sold",K718&lt;&gt;"Discarded",M718&gt;=JoursDormant),"Yes",""))</f>
        <v/>
      </c>
      <c r="O718" s="38">
        <f>IF(B718="","",IFERROR(INDEX('Purchases'!$I$2:$I$1000,MATCH(B718,'Purchases'!$A$2:$A$1000,0)),""))</f>
        <v/>
      </c>
    </row>
    <row r="719">
      <c r="G719" s="36">
        <f>IF(B719="","",IFERROR(INDEX('Purchases'!$G$2:$G$1000,MATCH(B719,'Purchases'!$A$2:$A$1000,0)),""))</f>
        <v/>
      </c>
      <c r="H719" s="37">
        <f>IF(B719="","",IFERROR(INDEX('Purchases'!$B$2:$B$1000,MATCH(B719,'Purchases'!$A$2:$A$1000,0)),""))</f>
        <v/>
      </c>
      <c r="I719" s="35" t="n"/>
      <c r="K719" s="38">
        <f>IF(A719="","",IF(J719&lt;&gt;"","Discarded",IF(COUNTIF('Sales'!$B$2:$B$1000,A719)-COUNTIFS('Sales'!$B$2:$B$1000,A719,'Sales'!$F$2:$F$1000,"Cancelled")-COUNTIFS('Sales'!$B$2:$B$1000,A719,'Sales'!$F$2:$F$1000,"Returned")&gt;0,"Sold",IF(N(I719)&gt;0,"Online","In stock"))))</f>
        <v/>
      </c>
      <c r="L719" s="37">
        <f>IF(K719&lt;&gt;"Sold","",IFERROR(MAXIFS('Sales'!$A$2:$A$1000,'Sales'!$B$2:$B$1000,A719,'Sales'!$F$2:$F$1000,"&lt;&gt;Cancelled",'Sales'!$F$2:$F$1000,"&lt;&gt;Returned"),""))</f>
        <v/>
      </c>
      <c r="M719" s="39">
        <f>IF(OR(A719="",H719=""),"",IF(K719="Sold",IF(L719="","",L719-H719),TODAY()-H719))</f>
        <v/>
      </c>
      <c r="N719" s="38">
        <f>IF(OR(A719="",M719=""),"",IF(AND(K719&lt;&gt;"Sold",K719&lt;&gt;"Discarded",M719&gt;=JoursDormant),"Yes",""))</f>
        <v/>
      </c>
      <c r="O719" s="38">
        <f>IF(B719="","",IFERROR(INDEX('Purchases'!$I$2:$I$1000,MATCH(B719,'Purchases'!$A$2:$A$1000,0)),""))</f>
        <v/>
      </c>
    </row>
    <row r="720">
      <c r="G720" s="36">
        <f>IF(B720="","",IFERROR(INDEX('Purchases'!$G$2:$G$1000,MATCH(B720,'Purchases'!$A$2:$A$1000,0)),""))</f>
        <v/>
      </c>
      <c r="H720" s="37">
        <f>IF(B720="","",IFERROR(INDEX('Purchases'!$B$2:$B$1000,MATCH(B720,'Purchases'!$A$2:$A$1000,0)),""))</f>
        <v/>
      </c>
      <c r="I720" s="35" t="n"/>
      <c r="K720" s="38">
        <f>IF(A720="","",IF(J720&lt;&gt;"","Discarded",IF(COUNTIF('Sales'!$B$2:$B$1000,A720)-COUNTIFS('Sales'!$B$2:$B$1000,A720,'Sales'!$F$2:$F$1000,"Cancelled")-COUNTIFS('Sales'!$B$2:$B$1000,A720,'Sales'!$F$2:$F$1000,"Returned")&gt;0,"Sold",IF(N(I720)&gt;0,"Online","In stock"))))</f>
        <v/>
      </c>
      <c r="L720" s="37">
        <f>IF(K720&lt;&gt;"Sold","",IFERROR(MAXIFS('Sales'!$A$2:$A$1000,'Sales'!$B$2:$B$1000,A720,'Sales'!$F$2:$F$1000,"&lt;&gt;Cancelled",'Sales'!$F$2:$F$1000,"&lt;&gt;Returned"),""))</f>
        <v/>
      </c>
      <c r="M720" s="39">
        <f>IF(OR(A720="",H720=""),"",IF(K720="Sold",IF(L720="","",L720-H720),TODAY()-H720))</f>
        <v/>
      </c>
      <c r="N720" s="38">
        <f>IF(OR(A720="",M720=""),"",IF(AND(K720&lt;&gt;"Sold",K720&lt;&gt;"Discarded",M720&gt;=JoursDormant),"Yes",""))</f>
        <v/>
      </c>
      <c r="O720" s="38">
        <f>IF(B720="","",IFERROR(INDEX('Purchases'!$I$2:$I$1000,MATCH(B720,'Purchases'!$A$2:$A$1000,0)),""))</f>
        <v/>
      </c>
    </row>
    <row r="721">
      <c r="G721" s="36">
        <f>IF(B721="","",IFERROR(INDEX('Purchases'!$G$2:$G$1000,MATCH(B721,'Purchases'!$A$2:$A$1000,0)),""))</f>
        <v/>
      </c>
      <c r="H721" s="37">
        <f>IF(B721="","",IFERROR(INDEX('Purchases'!$B$2:$B$1000,MATCH(B721,'Purchases'!$A$2:$A$1000,0)),""))</f>
        <v/>
      </c>
      <c r="I721" s="35" t="n"/>
      <c r="K721" s="38">
        <f>IF(A721="","",IF(J721&lt;&gt;"","Discarded",IF(COUNTIF('Sales'!$B$2:$B$1000,A721)-COUNTIFS('Sales'!$B$2:$B$1000,A721,'Sales'!$F$2:$F$1000,"Cancelled")-COUNTIFS('Sales'!$B$2:$B$1000,A721,'Sales'!$F$2:$F$1000,"Returned")&gt;0,"Sold",IF(N(I721)&gt;0,"Online","In stock"))))</f>
        <v/>
      </c>
      <c r="L721" s="37">
        <f>IF(K721&lt;&gt;"Sold","",IFERROR(MAXIFS('Sales'!$A$2:$A$1000,'Sales'!$B$2:$B$1000,A721,'Sales'!$F$2:$F$1000,"&lt;&gt;Cancelled",'Sales'!$F$2:$F$1000,"&lt;&gt;Returned"),""))</f>
        <v/>
      </c>
      <c r="M721" s="39">
        <f>IF(OR(A721="",H721=""),"",IF(K721="Sold",IF(L721="","",L721-H721),TODAY()-H721))</f>
        <v/>
      </c>
      <c r="N721" s="38">
        <f>IF(OR(A721="",M721=""),"",IF(AND(K721&lt;&gt;"Sold",K721&lt;&gt;"Discarded",M721&gt;=JoursDormant),"Yes",""))</f>
        <v/>
      </c>
      <c r="O721" s="38">
        <f>IF(B721="","",IFERROR(INDEX('Purchases'!$I$2:$I$1000,MATCH(B721,'Purchases'!$A$2:$A$1000,0)),""))</f>
        <v/>
      </c>
    </row>
    <row r="722">
      <c r="G722" s="36">
        <f>IF(B722="","",IFERROR(INDEX('Purchases'!$G$2:$G$1000,MATCH(B722,'Purchases'!$A$2:$A$1000,0)),""))</f>
        <v/>
      </c>
      <c r="H722" s="37">
        <f>IF(B722="","",IFERROR(INDEX('Purchases'!$B$2:$B$1000,MATCH(B722,'Purchases'!$A$2:$A$1000,0)),""))</f>
        <v/>
      </c>
      <c r="I722" s="35" t="n"/>
      <c r="K722" s="38">
        <f>IF(A722="","",IF(J722&lt;&gt;"","Discarded",IF(COUNTIF('Sales'!$B$2:$B$1000,A722)-COUNTIFS('Sales'!$B$2:$B$1000,A722,'Sales'!$F$2:$F$1000,"Cancelled")-COUNTIFS('Sales'!$B$2:$B$1000,A722,'Sales'!$F$2:$F$1000,"Returned")&gt;0,"Sold",IF(N(I722)&gt;0,"Online","In stock"))))</f>
        <v/>
      </c>
      <c r="L722" s="37">
        <f>IF(K722&lt;&gt;"Sold","",IFERROR(MAXIFS('Sales'!$A$2:$A$1000,'Sales'!$B$2:$B$1000,A722,'Sales'!$F$2:$F$1000,"&lt;&gt;Cancelled",'Sales'!$F$2:$F$1000,"&lt;&gt;Returned"),""))</f>
        <v/>
      </c>
      <c r="M722" s="39">
        <f>IF(OR(A722="",H722=""),"",IF(K722="Sold",IF(L722="","",L722-H722),TODAY()-H722))</f>
        <v/>
      </c>
      <c r="N722" s="38">
        <f>IF(OR(A722="",M722=""),"",IF(AND(K722&lt;&gt;"Sold",K722&lt;&gt;"Discarded",M722&gt;=JoursDormant),"Yes",""))</f>
        <v/>
      </c>
      <c r="O722" s="38">
        <f>IF(B722="","",IFERROR(INDEX('Purchases'!$I$2:$I$1000,MATCH(B722,'Purchases'!$A$2:$A$1000,0)),""))</f>
        <v/>
      </c>
    </row>
    <row r="723">
      <c r="G723" s="36">
        <f>IF(B723="","",IFERROR(INDEX('Purchases'!$G$2:$G$1000,MATCH(B723,'Purchases'!$A$2:$A$1000,0)),""))</f>
        <v/>
      </c>
      <c r="H723" s="37">
        <f>IF(B723="","",IFERROR(INDEX('Purchases'!$B$2:$B$1000,MATCH(B723,'Purchases'!$A$2:$A$1000,0)),""))</f>
        <v/>
      </c>
      <c r="I723" s="35" t="n"/>
      <c r="K723" s="38">
        <f>IF(A723="","",IF(J723&lt;&gt;"","Discarded",IF(COUNTIF('Sales'!$B$2:$B$1000,A723)-COUNTIFS('Sales'!$B$2:$B$1000,A723,'Sales'!$F$2:$F$1000,"Cancelled")-COUNTIFS('Sales'!$B$2:$B$1000,A723,'Sales'!$F$2:$F$1000,"Returned")&gt;0,"Sold",IF(N(I723)&gt;0,"Online","In stock"))))</f>
        <v/>
      </c>
      <c r="L723" s="37">
        <f>IF(K723&lt;&gt;"Sold","",IFERROR(MAXIFS('Sales'!$A$2:$A$1000,'Sales'!$B$2:$B$1000,A723,'Sales'!$F$2:$F$1000,"&lt;&gt;Cancelled",'Sales'!$F$2:$F$1000,"&lt;&gt;Returned"),""))</f>
        <v/>
      </c>
      <c r="M723" s="39">
        <f>IF(OR(A723="",H723=""),"",IF(K723="Sold",IF(L723="","",L723-H723),TODAY()-H723))</f>
        <v/>
      </c>
      <c r="N723" s="38">
        <f>IF(OR(A723="",M723=""),"",IF(AND(K723&lt;&gt;"Sold",K723&lt;&gt;"Discarded",M723&gt;=JoursDormant),"Yes",""))</f>
        <v/>
      </c>
      <c r="O723" s="38">
        <f>IF(B723="","",IFERROR(INDEX('Purchases'!$I$2:$I$1000,MATCH(B723,'Purchases'!$A$2:$A$1000,0)),""))</f>
        <v/>
      </c>
    </row>
    <row r="724">
      <c r="G724" s="36">
        <f>IF(B724="","",IFERROR(INDEX('Purchases'!$G$2:$G$1000,MATCH(B724,'Purchases'!$A$2:$A$1000,0)),""))</f>
        <v/>
      </c>
      <c r="H724" s="37">
        <f>IF(B724="","",IFERROR(INDEX('Purchases'!$B$2:$B$1000,MATCH(B724,'Purchases'!$A$2:$A$1000,0)),""))</f>
        <v/>
      </c>
      <c r="I724" s="35" t="n"/>
      <c r="K724" s="38">
        <f>IF(A724="","",IF(J724&lt;&gt;"","Discarded",IF(COUNTIF('Sales'!$B$2:$B$1000,A724)-COUNTIFS('Sales'!$B$2:$B$1000,A724,'Sales'!$F$2:$F$1000,"Cancelled")-COUNTIFS('Sales'!$B$2:$B$1000,A724,'Sales'!$F$2:$F$1000,"Returned")&gt;0,"Sold",IF(N(I724)&gt;0,"Online","In stock"))))</f>
        <v/>
      </c>
      <c r="L724" s="37">
        <f>IF(K724&lt;&gt;"Sold","",IFERROR(MAXIFS('Sales'!$A$2:$A$1000,'Sales'!$B$2:$B$1000,A724,'Sales'!$F$2:$F$1000,"&lt;&gt;Cancelled",'Sales'!$F$2:$F$1000,"&lt;&gt;Returned"),""))</f>
        <v/>
      </c>
      <c r="M724" s="39">
        <f>IF(OR(A724="",H724=""),"",IF(K724="Sold",IF(L724="","",L724-H724),TODAY()-H724))</f>
        <v/>
      </c>
      <c r="N724" s="38">
        <f>IF(OR(A724="",M724=""),"",IF(AND(K724&lt;&gt;"Sold",K724&lt;&gt;"Discarded",M724&gt;=JoursDormant),"Yes",""))</f>
        <v/>
      </c>
      <c r="O724" s="38">
        <f>IF(B724="","",IFERROR(INDEX('Purchases'!$I$2:$I$1000,MATCH(B724,'Purchases'!$A$2:$A$1000,0)),""))</f>
        <v/>
      </c>
    </row>
    <row r="725">
      <c r="G725" s="36">
        <f>IF(B725="","",IFERROR(INDEX('Purchases'!$G$2:$G$1000,MATCH(B725,'Purchases'!$A$2:$A$1000,0)),""))</f>
        <v/>
      </c>
      <c r="H725" s="37">
        <f>IF(B725="","",IFERROR(INDEX('Purchases'!$B$2:$B$1000,MATCH(B725,'Purchases'!$A$2:$A$1000,0)),""))</f>
        <v/>
      </c>
      <c r="I725" s="35" t="n"/>
      <c r="K725" s="38">
        <f>IF(A725="","",IF(J725&lt;&gt;"","Discarded",IF(COUNTIF('Sales'!$B$2:$B$1000,A725)-COUNTIFS('Sales'!$B$2:$B$1000,A725,'Sales'!$F$2:$F$1000,"Cancelled")-COUNTIFS('Sales'!$B$2:$B$1000,A725,'Sales'!$F$2:$F$1000,"Returned")&gt;0,"Sold",IF(N(I725)&gt;0,"Online","In stock"))))</f>
        <v/>
      </c>
      <c r="L725" s="37">
        <f>IF(K725&lt;&gt;"Sold","",IFERROR(MAXIFS('Sales'!$A$2:$A$1000,'Sales'!$B$2:$B$1000,A725,'Sales'!$F$2:$F$1000,"&lt;&gt;Cancelled",'Sales'!$F$2:$F$1000,"&lt;&gt;Returned"),""))</f>
        <v/>
      </c>
      <c r="M725" s="39">
        <f>IF(OR(A725="",H725=""),"",IF(K725="Sold",IF(L725="","",L725-H725),TODAY()-H725))</f>
        <v/>
      </c>
      <c r="N725" s="38">
        <f>IF(OR(A725="",M725=""),"",IF(AND(K725&lt;&gt;"Sold",K725&lt;&gt;"Discarded",M725&gt;=JoursDormant),"Yes",""))</f>
        <v/>
      </c>
      <c r="O725" s="38">
        <f>IF(B725="","",IFERROR(INDEX('Purchases'!$I$2:$I$1000,MATCH(B725,'Purchases'!$A$2:$A$1000,0)),""))</f>
        <v/>
      </c>
    </row>
    <row r="726">
      <c r="G726" s="36">
        <f>IF(B726="","",IFERROR(INDEX('Purchases'!$G$2:$G$1000,MATCH(B726,'Purchases'!$A$2:$A$1000,0)),""))</f>
        <v/>
      </c>
      <c r="H726" s="37">
        <f>IF(B726="","",IFERROR(INDEX('Purchases'!$B$2:$B$1000,MATCH(B726,'Purchases'!$A$2:$A$1000,0)),""))</f>
        <v/>
      </c>
      <c r="I726" s="35" t="n"/>
      <c r="K726" s="38">
        <f>IF(A726="","",IF(J726&lt;&gt;"","Discarded",IF(COUNTIF('Sales'!$B$2:$B$1000,A726)-COUNTIFS('Sales'!$B$2:$B$1000,A726,'Sales'!$F$2:$F$1000,"Cancelled")-COUNTIFS('Sales'!$B$2:$B$1000,A726,'Sales'!$F$2:$F$1000,"Returned")&gt;0,"Sold",IF(N(I726)&gt;0,"Online","In stock"))))</f>
        <v/>
      </c>
      <c r="L726" s="37">
        <f>IF(K726&lt;&gt;"Sold","",IFERROR(MAXIFS('Sales'!$A$2:$A$1000,'Sales'!$B$2:$B$1000,A726,'Sales'!$F$2:$F$1000,"&lt;&gt;Cancelled",'Sales'!$F$2:$F$1000,"&lt;&gt;Returned"),""))</f>
        <v/>
      </c>
      <c r="M726" s="39">
        <f>IF(OR(A726="",H726=""),"",IF(K726="Sold",IF(L726="","",L726-H726),TODAY()-H726))</f>
        <v/>
      </c>
      <c r="N726" s="38">
        <f>IF(OR(A726="",M726=""),"",IF(AND(K726&lt;&gt;"Sold",K726&lt;&gt;"Discarded",M726&gt;=JoursDormant),"Yes",""))</f>
        <v/>
      </c>
      <c r="O726" s="38">
        <f>IF(B726="","",IFERROR(INDEX('Purchases'!$I$2:$I$1000,MATCH(B726,'Purchases'!$A$2:$A$1000,0)),""))</f>
        <v/>
      </c>
    </row>
    <row r="727">
      <c r="G727" s="36">
        <f>IF(B727="","",IFERROR(INDEX('Purchases'!$G$2:$G$1000,MATCH(B727,'Purchases'!$A$2:$A$1000,0)),""))</f>
        <v/>
      </c>
      <c r="H727" s="37">
        <f>IF(B727="","",IFERROR(INDEX('Purchases'!$B$2:$B$1000,MATCH(B727,'Purchases'!$A$2:$A$1000,0)),""))</f>
        <v/>
      </c>
      <c r="I727" s="35" t="n"/>
      <c r="K727" s="38">
        <f>IF(A727="","",IF(J727&lt;&gt;"","Discarded",IF(COUNTIF('Sales'!$B$2:$B$1000,A727)-COUNTIFS('Sales'!$B$2:$B$1000,A727,'Sales'!$F$2:$F$1000,"Cancelled")-COUNTIFS('Sales'!$B$2:$B$1000,A727,'Sales'!$F$2:$F$1000,"Returned")&gt;0,"Sold",IF(N(I727)&gt;0,"Online","In stock"))))</f>
        <v/>
      </c>
      <c r="L727" s="37">
        <f>IF(K727&lt;&gt;"Sold","",IFERROR(MAXIFS('Sales'!$A$2:$A$1000,'Sales'!$B$2:$B$1000,A727,'Sales'!$F$2:$F$1000,"&lt;&gt;Cancelled",'Sales'!$F$2:$F$1000,"&lt;&gt;Returned"),""))</f>
        <v/>
      </c>
      <c r="M727" s="39">
        <f>IF(OR(A727="",H727=""),"",IF(K727="Sold",IF(L727="","",L727-H727),TODAY()-H727))</f>
        <v/>
      </c>
      <c r="N727" s="38">
        <f>IF(OR(A727="",M727=""),"",IF(AND(K727&lt;&gt;"Sold",K727&lt;&gt;"Discarded",M727&gt;=JoursDormant),"Yes",""))</f>
        <v/>
      </c>
      <c r="O727" s="38">
        <f>IF(B727="","",IFERROR(INDEX('Purchases'!$I$2:$I$1000,MATCH(B727,'Purchases'!$A$2:$A$1000,0)),""))</f>
        <v/>
      </c>
    </row>
    <row r="728">
      <c r="G728" s="36">
        <f>IF(B728="","",IFERROR(INDEX('Purchases'!$G$2:$G$1000,MATCH(B728,'Purchases'!$A$2:$A$1000,0)),""))</f>
        <v/>
      </c>
      <c r="H728" s="37">
        <f>IF(B728="","",IFERROR(INDEX('Purchases'!$B$2:$B$1000,MATCH(B728,'Purchases'!$A$2:$A$1000,0)),""))</f>
        <v/>
      </c>
      <c r="I728" s="35" t="n"/>
      <c r="K728" s="38">
        <f>IF(A728="","",IF(J728&lt;&gt;"","Discarded",IF(COUNTIF('Sales'!$B$2:$B$1000,A728)-COUNTIFS('Sales'!$B$2:$B$1000,A728,'Sales'!$F$2:$F$1000,"Cancelled")-COUNTIFS('Sales'!$B$2:$B$1000,A728,'Sales'!$F$2:$F$1000,"Returned")&gt;0,"Sold",IF(N(I728)&gt;0,"Online","In stock"))))</f>
        <v/>
      </c>
      <c r="L728" s="37">
        <f>IF(K728&lt;&gt;"Sold","",IFERROR(MAXIFS('Sales'!$A$2:$A$1000,'Sales'!$B$2:$B$1000,A728,'Sales'!$F$2:$F$1000,"&lt;&gt;Cancelled",'Sales'!$F$2:$F$1000,"&lt;&gt;Returned"),""))</f>
        <v/>
      </c>
      <c r="M728" s="39">
        <f>IF(OR(A728="",H728=""),"",IF(K728="Sold",IF(L728="","",L728-H728),TODAY()-H728))</f>
        <v/>
      </c>
      <c r="N728" s="38">
        <f>IF(OR(A728="",M728=""),"",IF(AND(K728&lt;&gt;"Sold",K728&lt;&gt;"Discarded",M728&gt;=JoursDormant),"Yes",""))</f>
        <v/>
      </c>
      <c r="O728" s="38">
        <f>IF(B728="","",IFERROR(INDEX('Purchases'!$I$2:$I$1000,MATCH(B728,'Purchases'!$A$2:$A$1000,0)),""))</f>
        <v/>
      </c>
    </row>
    <row r="729">
      <c r="G729" s="36">
        <f>IF(B729="","",IFERROR(INDEX('Purchases'!$G$2:$G$1000,MATCH(B729,'Purchases'!$A$2:$A$1000,0)),""))</f>
        <v/>
      </c>
      <c r="H729" s="37">
        <f>IF(B729="","",IFERROR(INDEX('Purchases'!$B$2:$B$1000,MATCH(B729,'Purchases'!$A$2:$A$1000,0)),""))</f>
        <v/>
      </c>
      <c r="I729" s="35" t="n"/>
      <c r="K729" s="38">
        <f>IF(A729="","",IF(J729&lt;&gt;"","Discarded",IF(COUNTIF('Sales'!$B$2:$B$1000,A729)-COUNTIFS('Sales'!$B$2:$B$1000,A729,'Sales'!$F$2:$F$1000,"Cancelled")-COUNTIFS('Sales'!$B$2:$B$1000,A729,'Sales'!$F$2:$F$1000,"Returned")&gt;0,"Sold",IF(N(I729)&gt;0,"Online","In stock"))))</f>
        <v/>
      </c>
      <c r="L729" s="37">
        <f>IF(K729&lt;&gt;"Sold","",IFERROR(MAXIFS('Sales'!$A$2:$A$1000,'Sales'!$B$2:$B$1000,A729,'Sales'!$F$2:$F$1000,"&lt;&gt;Cancelled",'Sales'!$F$2:$F$1000,"&lt;&gt;Returned"),""))</f>
        <v/>
      </c>
      <c r="M729" s="39">
        <f>IF(OR(A729="",H729=""),"",IF(K729="Sold",IF(L729="","",L729-H729),TODAY()-H729))</f>
        <v/>
      </c>
      <c r="N729" s="38">
        <f>IF(OR(A729="",M729=""),"",IF(AND(K729&lt;&gt;"Sold",K729&lt;&gt;"Discarded",M729&gt;=JoursDormant),"Yes",""))</f>
        <v/>
      </c>
      <c r="O729" s="38">
        <f>IF(B729="","",IFERROR(INDEX('Purchases'!$I$2:$I$1000,MATCH(B729,'Purchases'!$A$2:$A$1000,0)),""))</f>
        <v/>
      </c>
    </row>
    <row r="730">
      <c r="G730" s="36">
        <f>IF(B730="","",IFERROR(INDEX('Purchases'!$G$2:$G$1000,MATCH(B730,'Purchases'!$A$2:$A$1000,0)),""))</f>
        <v/>
      </c>
      <c r="H730" s="37">
        <f>IF(B730="","",IFERROR(INDEX('Purchases'!$B$2:$B$1000,MATCH(B730,'Purchases'!$A$2:$A$1000,0)),""))</f>
        <v/>
      </c>
      <c r="I730" s="35" t="n"/>
      <c r="K730" s="38">
        <f>IF(A730="","",IF(J730&lt;&gt;"","Discarded",IF(COUNTIF('Sales'!$B$2:$B$1000,A730)-COUNTIFS('Sales'!$B$2:$B$1000,A730,'Sales'!$F$2:$F$1000,"Cancelled")-COUNTIFS('Sales'!$B$2:$B$1000,A730,'Sales'!$F$2:$F$1000,"Returned")&gt;0,"Sold",IF(N(I730)&gt;0,"Online","In stock"))))</f>
        <v/>
      </c>
      <c r="L730" s="37">
        <f>IF(K730&lt;&gt;"Sold","",IFERROR(MAXIFS('Sales'!$A$2:$A$1000,'Sales'!$B$2:$B$1000,A730,'Sales'!$F$2:$F$1000,"&lt;&gt;Cancelled",'Sales'!$F$2:$F$1000,"&lt;&gt;Returned"),""))</f>
        <v/>
      </c>
      <c r="M730" s="39">
        <f>IF(OR(A730="",H730=""),"",IF(K730="Sold",IF(L730="","",L730-H730),TODAY()-H730))</f>
        <v/>
      </c>
      <c r="N730" s="38">
        <f>IF(OR(A730="",M730=""),"",IF(AND(K730&lt;&gt;"Sold",K730&lt;&gt;"Discarded",M730&gt;=JoursDormant),"Yes",""))</f>
        <v/>
      </c>
      <c r="O730" s="38">
        <f>IF(B730="","",IFERROR(INDEX('Purchases'!$I$2:$I$1000,MATCH(B730,'Purchases'!$A$2:$A$1000,0)),""))</f>
        <v/>
      </c>
    </row>
    <row r="731">
      <c r="G731" s="36">
        <f>IF(B731="","",IFERROR(INDEX('Purchases'!$G$2:$G$1000,MATCH(B731,'Purchases'!$A$2:$A$1000,0)),""))</f>
        <v/>
      </c>
      <c r="H731" s="37">
        <f>IF(B731="","",IFERROR(INDEX('Purchases'!$B$2:$B$1000,MATCH(B731,'Purchases'!$A$2:$A$1000,0)),""))</f>
        <v/>
      </c>
      <c r="I731" s="35" t="n"/>
      <c r="K731" s="38">
        <f>IF(A731="","",IF(J731&lt;&gt;"","Discarded",IF(COUNTIF('Sales'!$B$2:$B$1000,A731)-COUNTIFS('Sales'!$B$2:$B$1000,A731,'Sales'!$F$2:$F$1000,"Cancelled")-COUNTIFS('Sales'!$B$2:$B$1000,A731,'Sales'!$F$2:$F$1000,"Returned")&gt;0,"Sold",IF(N(I731)&gt;0,"Online","In stock"))))</f>
        <v/>
      </c>
      <c r="L731" s="37">
        <f>IF(K731&lt;&gt;"Sold","",IFERROR(MAXIFS('Sales'!$A$2:$A$1000,'Sales'!$B$2:$B$1000,A731,'Sales'!$F$2:$F$1000,"&lt;&gt;Cancelled",'Sales'!$F$2:$F$1000,"&lt;&gt;Returned"),""))</f>
        <v/>
      </c>
      <c r="M731" s="39">
        <f>IF(OR(A731="",H731=""),"",IF(K731="Sold",IF(L731="","",L731-H731),TODAY()-H731))</f>
        <v/>
      </c>
      <c r="N731" s="38">
        <f>IF(OR(A731="",M731=""),"",IF(AND(K731&lt;&gt;"Sold",K731&lt;&gt;"Discarded",M731&gt;=JoursDormant),"Yes",""))</f>
        <v/>
      </c>
      <c r="O731" s="38">
        <f>IF(B731="","",IFERROR(INDEX('Purchases'!$I$2:$I$1000,MATCH(B731,'Purchases'!$A$2:$A$1000,0)),""))</f>
        <v/>
      </c>
    </row>
    <row r="732">
      <c r="G732" s="36">
        <f>IF(B732="","",IFERROR(INDEX('Purchases'!$G$2:$G$1000,MATCH(B732,'Purchases'!$A$2:$A$1000,0)),""))</f>
        <v/>
      </c>
      <c r="H732" s="37">
        <f>IF(B732="","",IFERROR(INDEX('Purchases'!$B$2:$B$1000,MATCH(B732,'Purchases'!$A$2:$A$1000,0)),""))</f>
        <v/>
      </c>
      <c r="I732" s="35" t="n"/>
      <c r="K732" s="38">
        <f>IF(A732="","",IF(J732&lt;&gt;"","Discarded",IF(COUNTIF('Sales'!$B$2:$B$1000,A732)-COUNTIFS('Sales'!$B$2:$B$1000,A732,'Sales'!$F$2:$F$1000,"Cancelled")-COUNTIFS('Sales'!$B$2:$B$1000,A732,'Sales'!$F$2:$F$1000,"Returned")&gt;0,"Sold",IF(N(I732)&gt;0,"Online","In stock"))))</f>
        <v/>
      </c>
      <c r="L732" s="37">
        <f>IF(K732&lt;&gt;"Sold","",IFERROR(MAXIFS('Sales'!$A$2:$A$1000,'Sales'!$B$2:$B$1000,A732,'Sales'!$F$2:$F$1000,"&lt;&gt;Cancelled",'Sales'!$F$2:$F$1000,"&lt;&gt;Returned"),""))</f>
        <v/>
      </c>
      <c r="M732" s="39">
        <f>IF(OR(A732="",H732=""),"",IF(K732="Sold",IF(L732="","",L732-H732),TODAY()-H732))</f>
        <v/>
      </c>
      <c r="N732" s="38">
        <f>IF(OR(A732="",M732=""),"",IF(AND(K732&lt;&gt;"Sold",K732&lt;&gt;"Discarded",M732&gt;=JoursDormant),"Yes",""))</f>
        <v/>
      </c>
      <c r="O732" s="38">
        <f>IF(B732="","",IFERROR(INDEX('Purchases'!$I$2:$I$1000,MATCH(B732,'Purchases'!$A$2:$A$1000,0)),""))</f>
        <v/>
      </c>
    </row>
    <row r="733">
      <c r="G733" s="36">
        <f>IF(B733="","",IFERROR(INDEX('Purchases'!$G$2:$G$1000,MATCH(B733,'Purchases'!$A$2:$A$1000,0)),""))</f>
        <v/>
      </c>
      <c r="H733" s="37">
        <f>IF(B733="","",IFERROR(INDEX('Purchases'!$B$2:$B$1000,MATCH(B733,'Purchases'!$A$2:$A$1000,0)),""))</f>
        <v/>
      </c>
      <c r="I733" s="35" t="n"/>
      <c r="K733" s="38">
        <f>IF(A733="","",IF(J733&lt;&gt;"","Discarded",IF(COUNTIF('Sales'!$B$2:$B$1000,A733)-COUNTIFS('Sales'!$B$2:$B$1000,A733,'Sales'!$F$2:$F$1000,"Cancelled")-COUNTIFS('Sales'!$B$2:$B$1000,A733,'Sales'!$F$2:$F$1000,"Returned")&gt;0,"Sold",IF(N(I733)&gt;0,"Online","In stock"))))</f>
        <v/>
      </c>
      <c r="L733" s="37">
        <f>IF(K733&lt;&gt;"Sold","",IFERROR(MAXIFS('Sales'!$A$2:$A$1000,'Sales'!$B$2:$B$1000,A733,'Sales'!$F$2:$F$1000,"&lt;&gt;Cancelled",'Sales'!$F$2:$F$1000,"&lt;&gt;Returned"),""))</f>
        <v/>
      </c>
      <c r="M733" s="39">
        <f>IF(OR(A733="",H733=""),"",IF(K733="Sold",IF(L733="","",L733-H733),TODAY()-H733))</f>
        <v/>
      </c>
      <c r="N733" s="38">
        <f>IF(OR(A733="",M733=""),"",IF(AND(K733&lt;&gt;"Sold",K733&lt;&gt;"Discarded",M733&gt;=JoursDormant),"Yes",""))</f>
        <v/>
      </c>
      <c r="O733" s="38">
        <f>IF(B733="","",IFERROR(INDEX('Purchases'!$I$2:$I$1000,MATCH(B733,'Purchases'!$A$2:$A$1000,0)),""))</f>
        <v/>
      </c>
    </row>
    <row r="734">
      <c r="G734" s="36">
        <f>IF(B734="","",IFERROR(INDEX('Purchases'!$G$2:$G$1000,MATCH(B734,'Purchases'!$A$2:$A$1000,0)),""))</f>
        <v/>
      </c>
      <c r="H734" s="37">
        <f>IF(B734="","",IFERROR(INDEX('Purchases'!$B$2:$B$1000,MATCH(B734,'Purchases'!$A$2:$A$1000,0)),""))</f>
        <v/>
      </c>
      <c r="I734" s="35" t="n"/>
      <c r="K734" s="38">
        <f>IF(A734="","",IF(J734&lt;&gt;"","Discarded",IF(COUNTIF('Sales'!$B$2:$B$1000,A734)-COUNTIFS('Sales'!$B$2:$B$1000,A734,'Sales'!$F$2:$F$1000,"Cancelled")-COUNTIFS('Sales'!$B$2:$B$1000,A734,'Sales'!$F$2:$F$1000,"Returned")&gt;0,"Sold",IF(N(I734)&gt;0,"Online","In stock"))))</f>
        <v/>
      </c>
      <c r="L734" s="37">
        <f>IF(K734&lt;&gt;"Sold","",IFERROR(MAXIFS('Sales'!$A$2:$A$1000,'Sales'!$B$2:$B$1000,A734,'Sales'!$F$2:$F$1000,"&lt;&gt;Cancelled",'Sales'!$F$2:$F$1000,"&lt;&gt;Returned"),""))</f>
        <v/>
      </c>
      <c r="M734" s="39">
        <f>IF(OR(A734="",H734=""),"",IF(K734="Sold",IF(L734="","",L734-H734),TODAY()-H734))</f>
        <v/>
      </c>
      <c r="N734" s="38">
        <f>IF(OR(A734="",M734=""),"",IF(AND(K734&lt;&gt;"Sold",K734&lt;&gt;"Discarded",M734&gt;=JoursDormant),"Yes",""))</f>
        <v/>
      </c>
      <c r="O734" s="38">
        <f>IF(B734="","",IFERROR(INDEX('Purchases'!$I$2:$I$1000,MATCH(B734,'Purchases'!$A$2:$A$1000,0)),""))</f>
        <v/>
      </c>
    </row>
    <row r="735">
      <c r="G735" s="36">
        <f>IF(B735="","",IFERROR(INDEX('Purchases'!$G$2:$G$1000,MATCH(B735,'Purchases'!$A$2:$A$1000,0)),""))</f>
        <v/>
      </c>
      <c r="H735" s="37">
        <f>IF(B735="","",IFERROR(INDEX('Purchases'!$B$2:$B$1000,MATCH(B735,'Purchases'!$A$2:$A$1000,0)),""))</f>
        <v/>
      </c>
      <c r="I735" s="35" t="n"/>
      <c r="K735" s="38">
        <f>IF(A735="","",IF(J735&lt;&gt;"","Discarded",IF(COUNTIF('Sales'!$B$2:$B$1000,A735)-COUNTIFS('Sales'!$B$2:$B$1000,A735,'Sales'!$F$2:$F$1000,"Cancelled")-COUNTIFS('Sales'!$B$2:$B$1000,A735,'Sales'!$F$2:$F$1000,"Returned")&gt;0,"Sold",IF(N(I735)&gt;0,"Online","In stock"))))</f>
        <v/>
      </c>
      <c r="L735" s="37">
        <f>IF(K735&lt;&gt;"Sold","",IFERROR(MAXIFS('Sales'!$A$2:$A$1000,'Sales'!$B$2:$B$1000,A735,'Sales'!$F$2:$F$1000,"&lt;&gt;Cancelled",'Sales'!$F$2:$F$1000,"&lt;&gt;Returned"),""))</f>
        <v/>
      </c>
      <c r="M735" s="39">
        <f>IF(OR(A735="",H735=""),"",IF(K735="Sold",IF(L735="","",L735-H735),TODAY()-H735))</f>
        <v/>
      </c>
      <c r="N735" s="38">
        <f>IF(OR(A735="",M735=""),"",IF(AND(K735&lt;&gt;"Sold",K735&lt;&gt;"Discarded",M735&gt;=JoursDormant),"Yes",""))</f>
        <v/>
      </c>
      <c r="O735" s="38">
        <f>IF(B735="","",IFERROR(INDEX('Purchases'!$I$2:$I$1000,MATCH(B735,'Purchases'!$A$2:$A$1000,0)),""))</f>
        <v/>
      </c>
    </row>
    <row r="736">
      <c r="G736" s="36">
        <f>IF(B736="","",IFERROR(INDEX('Purchases'!$G$2:$G$1000,MATCH(B736,'Purchases'!$A$2:$A$1000,0)),""))</f>
        <v/>
      </c>
      <c r="H736" s="37">
        <f>IF(B736="","",IFERROR(INDEX('Purchases'!$B$2:$B$1000,MATCH(B736,'Purchases'!$A$2:$A$1000,0)),""))</f>
        <v/>
      </c>
      <c r="I736" s="35" t="n"/>
      <c r="K736" s="38">
        <f>IF(A736="","",IF(J736&lt;&gt;"","Discarded",IF(COUNTIF('Sales'!$B$2:$B$1000,A736)-COUNTIFS('Sales'!$B$2:$B$1000,A736,'Sales'!$F$2:$F$1000,"Cancelled")-COUNTIFS('Sales'!$B$2:$B$1000,A736,'Sales'!$F$2:$F$1000,"Returned")&gt;0,"Sold",IF(N(I736)&gt;0,"Online","In stock"))))</f>
        <v/>
      </c>
      <c r="L736" s="37">
        <f>IF(K736&lt;&gt;"Sold","",IFERROR(MAXIFS('Sales'!$A$2:$A$1000,'Sales'!$B$2:$B$1000,A736,'Sales'!$F$2:$F$1000,"&lt;&gt;Cancelled",'Sales'!$F$2:$F$1000,"&lt;&gt;Returned"),""))</f>
        <v/>
      </c>
      <c r="M736" s="39">
        <f>IF(OR(A736="",H736=""),"",IF(K736="Sold",IF(L736="","",L736-H736),TODAY()-H736))</f>
        <v/>
      </c>
      <c r="N736" s="38">
        <f>IF(OR(A736="",M736=""),"",IF(AND(K736&lt;&gt;"Sold",K736&lt;&gt;"Discarded",M736&gt;=JoursDormant),"Yes",""))</f>
        <v/>
      </c>
      <c r="O736" s="38">
        <f>IF(B736="","",IFERROR(INDEX('Purchases'!$I$2:$I$1000,MATCH(B736,'Purchases'!$A$2:$A$1000,0)),""))</f>
        <v/>
      </c>
    </row>
    <row r="737">
      <c r="G737" s="36">
        <f>IF(B737="","",IFERROR(INDEX('Purchases'!$G$2:$G$1000,MATCH(B737,'Purchases'!$A$2:$A$1000,0)),""))</f>
        <v/>
      </c>
      <c r="H737" s="37">
        <f>IF(B737="","",IFERROR(INDEX('Purchases'!$B$2:$B$1000,MATCH(B737,'Purchases'!$A$2:$A$1000,0)),""))</f>
        <v/>
      </c>
      <c r="I737" s="35" t="n"/>
      <c r="K737" s="38">
        <f>IF(A737="","",IF(J737&lt;&gt;"","Discarded",IF(COUNTIF('Sales'!$B$2:$B$1000,A737)-COUNTIFS('Sales'!$B$2:$B$1000,A737,'Sales'!$F$2:$F$1000,"Cancelled")-COUNTIFS('Sales'!$B$2:$B$1000,A737,'Sales'!$F$2:$F$1000,"Returned")&gt;0,"Sold",IF(N(I737)&gt;0,"Online","In stock"))))</f>
        <v/>
      </c>
      <c r="L737" s="37">
        <f>IF(K737&lt;&gt;"Sold","",IFERROR(MAXIFS('Sales'!$A$2:$A$1000,'Sales'!$B$2:$B$1000,A737,'Sales'!$F$2:$F$1000,"&lt;&gt;Cancelled",'Sales'!$F$2:$F$1000,"&lt;&gt;Returned"),""))</f>
        <v/>
      </c>
      <c r="M737" s="39">
        <f>IF(OR(A737="",H737=""),"",IF(K737="Sold",IF(L737="","",L737-H737),TODAY()-H737))</f>
        <v/>
      </c>
      <c r="N737" s="38">
        <f>IF(OR(A737="",M737=""),"",IF(AND(K737&lt;&gt;"Sold",K737&lt;&gt;"Discarded",M737&gt;=JoursDormant),"Yes",""))</f>
        <v/>
      </c>
      <c r="O737" s="38">
        <f>IF(B737="","",IFERROR(INDEX('Purchases'!$I$2:$I$1000,MATCH(B737,'Purchases'!$A$2:$A$1000,0)),""))</f>
        <v/>
      </c>
    </row>
    <row r="738">
      <c r="G738" s="36">
        <f>IF(B738="","",IFERROR(INDEX('Purchases'!$G$2:$G$1000,MATCH(B738,'Purchases'!$A$2:$A$1000,0)),""))</f>
        <v/>
      </c>
      <c r="H738" s="37">
        <f>IF(B738="","",IFERROR(INDEX('Purchases'!$B$2:$B$1000,MATCH(B738,'Purchases'!$A$2:$A$1000,0)),""))</f>
        <v/>
      </c>
      <c r="I738" s="35" t="n"/>
      <c r="K738" s="38">
        <f>IF(A738="","",IF(J738&lt;&gt;"","Discarded",IF(COUNTIF('Sales'!$B$2:$B$1000,A738)-COUNTIFS('Sales'!$B$2:$B$1000,A738,'Sales'!$F$2:$F$1000,"Cancelled")-COUNTIFS('Sales'!$B$2:$B$1000,A738,'Sales'!$F$2:$F$1000,"Returned")&gt;0,"Sold",IF(N(I738)&gt;0,"Online","In stock"))))</f>
        <v/>
      </c>
      <c r="L738" s="37">
        <f>IF(K738&lt;&gt;"Sold","",IFERROR(MAXIFS('Sales'!$A$2:$A$1000,'Sales'!$B$2:$B$1000,A738,'Sales'!$F$2:$F$1000,"&lt;&gt;Cancelled",'Sales'!$F$2:$F$1000,"&lt;&gt;Returned"),""))</f>
        <v/>
      </c>
      <c r="M738" s="39">
        <f>IF(OR(A738="",H738=""),"",IF(K738="Sold",IF(L738="","",L738-H738),TODAY()-H738))</f>
        <v/>
      </c>
      <c r="N738" s="38">
        <f>IF(OR(A738="",M738=""),"",IF(AND(K738&lt;&gt;"Sold",K738&lt;&gt;"Discarded",M738&gt;=JoursDormant),"Yes",""))</f>
        <v/>
      </c>
      <c r="O738" s="38">
        <f>IF(B738="","",IFERROR(INDEX('Purchases'!$I$2:$I$1000,MATCH(B738,'Purchases'!$A$2:$A$1000,0)),""))</f>
        <v/>
      </c>
    </row>
    <row r="739">
      <c r="G739" s="36">
        <f>IF(B739="","",IFERROR(INDEX('Purchases'!$G$2:$G$1000,MATCH(B739,'Purchases'!$A$2:$A$1000,0)),""))</f>
        <v/>
      </c>
      <c r="H739" s="37">
        <f>IF(B739="","",IFERROR(INDEX('Purchases'!$B$2:$B$1000,MATCH(B739,'Purchases'!$A$2:$A$1000,0)),""))</f>
        <v/>
      </c>
      <c r="I739" s="35" t="n"/>
      <c r="K739" s="38">
        <f>IF(A739="","",IF(J739&lt;&gt;"","Discarded",IF(COUNTIF('Sales'!$B$2:$B$1000,A739)-COUNTIFS('Sales'!$B$2:$B$1000,A739,'Sales'!$F$2:$F$1000,"Cancelled")-COUNTIFS('Sales'!$B$2:$B$1000,A739,'Sales'!$F$2:$F$1000,"Returned")&gt;0,"Sold",IF(N(I739)&gt;0,"Online","In stock"))))</f>
        <v/>
      </c>
      <c r="L739" s="37">
        <f>IF(K739&lt;&gt;"Sold","",IFERROR(MAXIFS('Sales'!$A$2:$A$1000,'Sales'!$B$2:$B$1000,A739,'Sales'!$F$2:$F$1000,"&lt;&gt;Cancelled",'Sales'!$F$2:$F$1000,"&lt;&gt;Returned"),""))</f>
        <v/>
      </c>
      <c r="M739" s="39">
        <f>IF(OR(A739="",H739=""),"",IF(K739="Sold",IF(L739="","",L739-H739),TODAY()-H739))</f>
        <v/>
      </c>
      <c r="N739" s="38">
        <f>IF(OR(A739="",M739=""),"",IF(AND(K739&lt;&gt;"Sold",K739&lt;&gt;"Discarded",M739&gt;=JoursDormant),"Yes",""))</f>
        <v/>
      </c>
      <c r="O739" s="38">
        <f>IF(B739="","",IFERROR(INDEX('Purchases'!$I$2:$I$1000,MATCH(B739,'Purchases'!$A$2:$A$1000,0)),""))</f>
        <v/>
      </c>
    </row>
    <row r="740">
      <c r="G740" s="36">
        <f>IF(B740="","",IFERROR(INDEX('Purchases'!$G$2:$G$1000,MATCH(B740,'Purchases'!$A$2:$A$1000,0)),""))</f>
        <v/>
      </c>
      <c r="H740" s="37">
        <f>IF(B740="","",IFERROR(INDEX('Purchases'!$B$2:$B$1000,MATCH(B740,'Purchases'!$A$2:$A$1000,0)),""))</f>
        <v/>
      </c>
      <c r="I740" s="35" t="n"/>
      <c r="K740" s="38">
        <f>IF(A740="","",IF(J740&lt;&gt;"","Discarded",IF(COUNTIF('Sales'!$B$2:$B$1000,A740)-COUNTIFS('Sales'!$B$2:$B$1000,A740,'Sales'!$F$2:$F$1000,"Cancelled")-COUNTIFS('Sales'!$B$2:$B$1000,A740,'Sales'!$F$2:$F$1000,"Returned")&gt;0,"Sold",IF(N(I740)&gt;0,"Online","In stock"))))</f>
        <v/>
      </c>
      <c r="L740" s="37">
        <f>IF(K740&lt;&gt;"Sold","",IFERROR(MAXIFS('Sales'!$A$2:$A$1000,'Sales'!$B$2:$B$1000,A740,'Sales'!$F$2:$F$1000,"&lt;&gt;Cancelled",'Sales'!$F$2:$F$1000,"&lt;&gt;Returned"),""))</f>
        <v/>
      </c>
      <c r="M740" s="39">
        <f>IF(OR(A740="",H740=""),"",IF(K740="Sold",IF(L740="","",L740-H740),TODAY()-H740))</f>
        <v/>
      </c>
      <c r="N740" s="38">
        <f>IF(OR(A740="",M740=""),"",IF(AND(K740&lt;&gt;"Sold",K740&lt;&gt;"Discarded",M740&gt;=JoursDormant),"Yes",""))</f>
        <v/>
      </c>
      <c r="O740" s="38">
        <f>IF(B740="","",IFERROR(INDEX('Purchases'!$I$2:$I$1000,MATCH(B740,'Purchases'!$A$2:$A$1000,0)),""))</f>
        <v/>
      </c>
    </row>
    <row r="741">
      <c r="G741" s="36">
        <f>IF(B741="","",IFERROR(INDEX('Purchases'!$G$2:$G$1000,MATCH(B741,'Purchases'!$A$2:$A$1000,0)),""))</f>
        <v/>
      </c>
      <c r="H741" s="37">
        <f>IF(B741="","",IFERROR(INDEX('Purchases'!$B$2:$B$1000,MATCH(B741,'Purchases'!$A$2:$A$1000,0)),""))</f>
        <v/>
      </c>
      <c r="I741" s="35" t="n"/>
      <c r="K741" s="38">
        <f>IF(A741="","",IF(J741&lt;&gt;"","Discarded",IF(COUNTIF('Sales'!$B$2:$B$1000,A741)-COUNTIFS('Sales'!$B$2:$B$1000,A741,'Sales'!$F$2:$F$1000,"Cancelled")-COUNTIFS('Sales'!$B$2:$B$1000,A741,'Sales'!$F$2:$F$1000,"Returned")&gt;0,"Sold",IF(N(I741)&gt;0,"Online","In stock"))))</f>
        <v/>
      </c>
      <c r="L741" s="37">
        <f>IF(K741&lt;&gt;"Sold","",IFERROR(MAXIFS('Sales'!$A$2:$A$1000,'Sales'!$B$2:$B$1000,A741,'Sales'!$F$2:$F$1000,"&lt;&gt;Cancelled",'Sales'!$F$2:$F$1000,"&lt;&gt;Returned"),""))</f>
        <v/>
      </c>
      <c r="M741" s="39">
        <f>IF(OR(A741="",H741=""),"",IF(K741="Sold",IF(L741="","",L741-H741),TODAY()-H741))</f>
        <v/>
      </c>
      <c r="N741" s="38">
        <f>IF(OR(A741="",M741=""),"",IF(AND(K741&lt;&gt;"Sold",K741&lt;&gt;"Discarded",M741&gt;=JoursDormant),"Yes",""))</f>
        <v/>
      </c>
      <c r="O741" s="38">
        <f>IF(B741="","",IFERROR(INDEX('Purchases'!$I$2:$I$1000,MATCH(B741,'Purchases'!$A$2:$A$1000,0)),""))</f>
        <v/>
      </c>
    </row>
    <row r="742">
      <c r="G742" s="36">
        <f>IF(B742="","",IFERROR(INDEX('Purchases'!$G$2:$G$1000,MATCH(B742,'Purchases'!$A$2:$A$1000,0)),""))</f>
        <v/>
      </c>
      <c r="H742" s="37">
        <f>IF(B742="","",IFERROR(INDEX('Purchases'!$B$2:$B$1000,MATCH(B742,'Purchases'!$A$2:$A$1000,0)),""))</f>
        <v/>
      </c>
      <c r="I742" s="35" t="n"/>
      <c r="K742" s="38">
        <f>IF(A742="","",IF(J742&lt;&gt;"","Discarded",IF(COUNTIF('Sales'!$B$2:$B$1000,A742)-COUNTIFS('Sales'!$B$2:$B$1000,A742,'Sales'!$F$2:$F$1000,"Cancelled")-COUNTIFS('Sales'!$B$2:$B$1000,A742,'Sales'!$F$2:$F$1000,"Returned")&gt;0,"Sold",IF(N(I742)&gt;0,"Online","In stock"))))</f>
        <v/>
      </c>
      <c r="L742" s="37">
        <f>IF(K742&lt;&gt;"Sold","",IFERROR(MAXIFS('Sales'!$A$2:$A$1000,'Sales'!$B$2:$B$1000,A742,'Sales'!$F$2:$F$1000,"&lt;&gt;Cancelled",'Sales'!$F$2:$F$1000,"&lt;&gt;Returned"),""))</f>
        <v/>
      </c>
      <c r="M742" s="39">
        <f>IF(OR(A742="",H742=""),"",IF(K742="Sold",IF(L742="","",L742-H742),TODAY()-H742))</f>
        <v/>
      </c>
      <c r="N742" s="38">
        <f>IF(OR(A742="",M742=""),"",IF(AND(K742&lt;&gt;"Sold",K742&lt;&gt;"Discarded",M742&gt;=JoursDormant),"Yes",""))</f>
        <v/>
      </c>
      <c r="O742" s="38">
        <f>IF(B742="","",IFERROR(INDEX('Purchases'!$I$2:$I$1000,MATCH(B742,'Purchases'!$A$2:$A$1000,0)),""))</f>
        <v/>
      </c>
    </row>
    <row r="743">
      <c r="G743" s="36">
        <f>IF(B743="","",IFERROR(INDEX('Purchases'!$G$2:$G$1000,MATCH(B743,'Purchases'!$A$2:$A$1000,0)),""))</f>
        <v/>
      </c>
      <c r="H743" s="37">
        <f>IF(B743="","",IFERROR(INDEX('Purchases'!$B$2:$B$1000,MATCH(B743,'Purchases'!$A$2:$A$1000,0)),""))</f>
        <v/>
      </c>
      <c r="I743" s="35" t="n"/>
      <c r="K743" s="38">
        <f>IF(A743="","",IF(J743&lt;&gt;"","Discarded",IF(COUNTIF('Sales'!$B$2:$B$1000,A743)-COUNTIFS('Sales'!$B$2:$B$1000,A743,'Sales'!$F$2:$F$1000,"Cancelled")-COUNTIFS('Sales'!$B$2:$B$1000,A743,'Sales'!$F$2:$F$1000,"Returned")&gt;0,"Sold",IF(N(I743)&gt;0,"Online","In stock"))))</f>
        <v/>
      </c>
      <c r="L743" s="37">
        <f>IF(K743&lt;&gt;"Sold","",IFERROR(MAXIFS('Sales'!$A$2:$A$1000,'Sales'!$B$2:$B$1000,A743,'Sales'!$F$2:$F$1000,"&lt;&gt;Cancelled",'Sales'!$F$2:$F$1000,"&lt;&gt;Returned"),""))</f>
        <v/>
      </c>
      <c r="M743" s="39">
        <f>IF(OR(A743="",H743=""),"",IF(K743="Sold",IF(L743="","",L743-H743),TODAY()-H743))</f>
        <v/>
      </c>
      <c r="N743" s="38">
        <f>IF(OR(A743="",M743=""),"",IF(AND(K743&lt;&gt;"Sold",K743&lt;&gt;"Discarded",M743&gt;=JoursDormant),"Yes",""))</f>
        <v/>
      </c>
      <c r="O743" s="38">
        <f>IF(B743="","",IFERROR(INDEX('Purchases'!$I$2:$I$1000,MATCH(B743,'Purchases'!$A$2:$A$1000,0)),""))</f>
        <v/>
      </c>
    </row>
    <row r="744">
      <c r="G744" s="36">
        <f>IF(B744="","",IFERROR(INDEX('Purchases'!$G$2:$G$1000,MATCH(B744,'Purchases'!$A$2:$A$1000,0)),""))</f>
        <v/>
      </c>
      <c r="H744" s="37">
        <f>IF(B744="","",IFERROR(INDEX('Purchases'!$B$2:$B$1000,MATCH(B744,'Purchases'!$A$2:$A$1000,0)),""))</f>
        <v/>
      </c>
      <c r="I744" s="35" t="n"/>
      <c r="K744" s="38">
        <f>IF(A744="","",IF(J744&lt;&gt;"","Discarded",IF(COUNTIF('Sales'!$B$2:$B$1000,A744)-COUNTIFS('Sales'!$B$2:$B$1000,A744,'Sales'!$F$2:$F$1000,"Cancelled")-COUNTIFS('Sales'!$B$2:$B$1000,A744,'Sales'!$F$2:$F$1000,"Returned")&gt;0,"Sold",IF(N(I744)&gt;0,"Online","In stock"))))</f>
        <v/>
      </c>
      <c r="L744" s="37">
        <f>IF(K744&lt;&gt;"Sold","",IFERROR(MAXIFS('Sales'!$A$2:$A$1000,'Sales'!$B$2:$B$1000,A744,'Sales'!$F$2:$F$1000,"&lt;&gt;Cancelled",'Sales'!$F$2:$F$1000,"&lt;&gt;Returned"),""))</f>
        <v/>
      </c>
      <c r="M744" s="39">
        <f>IF(OR(A744="",H744=""),"",IF(K744="Sold",IF(L744="","",L744-H744),TODAY()-H744))</f>
        <v/>
      </c>
      <c r="N744" s="38">
        <f>IF(OR(A744="",M744=""),"",IF(AND(K744&lt;&gt;"Sold",K744&lt;&gt;"Discarded",M744&gt;=JoursDormant),"Yes",""))</f>
        <v/>
      </c>
      <c r="O744" s="38">
        <f>IF(B744="","",IFERROR(INDEX('Purchases'!$I$2:$I$1000,MATCH(B744,'Purchases'!$A$2:$A$1000,0)),""))</f>
        <v/>
      </c>
    </row>
    <row r="745">
      <c r="G745" s="36">
        <f>IF(B745="","",IFERROR(INDEX('Purchases'!$G$2:$G$1000,MATCH(B745,'Purchases'!$A$2:$A$1000,0)),""))</f>
        <v/>
      </c>
      <c r="H745" s="37">
        <f>IF(B745="","",IFERROR(INDEX('Purchases'!$B$2:$B$1000,MATCH(B745,'Purchases'!$A$2:$A$1000,0)),""))</f>
        <v/>
      </c>
      <c r="I745" s="35" t="n"/>
      <c r="K745" s="38">
        <f>IF(A745="","",IF(J745&lt;&gt;"","Discarded",IF(COUNTIF('Sales'!$B$2:$B$1000,A745)-COUNTIFS('Sales'!$B$2:$B$1000,A745,'Sales'!$F$2:$F$1000,"Cancelled")-COUNTIFS('Sales'!$B$2:$B$1000,A745,'Sales'!$F$2:$F$1000,"Returned")&gt;0,"Sold",IF(N(I745)&gt;0,"Online","In stock"))))</f>
        <v/>
      </c>
      <c r="L745" s="37">
        <f>IF(K745&lt;&gt;"Sold","",IFERROR(MAXIFS('Sales'!$A$2:$A$1000,'Sales'!$B$2:$B$1000,A745,'Sales'!$F$2:$F$1000,"&lt;&gt;Cancelled",'Sales'!$F$2:$F$1000,"&lt;&gt;Returned"),""))</f>
        <v/>
      </c>
      <c r="M745" s="39">
        <f>IF(OR(A745="",H745=""),"",IF(K745="Sold",IF(L745="","",L745-H745),TODAY()-H745))</f>
        <v/>
      </c>
      <c r="N745" s="38">
        <f>IF(OR(A745="",M745=""),"",IF(AND(K745&lt;&gt;"Sold",K745&lt;&gt;"Discarded",M745&gt;=JoursDormant),"Yes",""))</f>
        <v/>
      </c>
      <c r="O745" s="38">
        <f>IF(B745="","",IFERROR(INDEX('Purchases'!$I$2:$I$1000,MATCH(B745,'Purchases'!$A$2:$A$1000,0)),""))</f>
        <v/>
      </c>
    </row>
    <row r="746">
      <c r="G746" s="36">
        <f>IF(B746="","",IFERROR(INDEX('Purchases'!$G$2:$G$1000,MATCH(B746,'Purchases'!$A$2:$A$1000,0)),""))</f>
        <v/>
      </c>
      <c r="H746" s="37">
        <f>IF(B746="","",IFERROR(INDEX('Purchases'!$B$2:$B$1000,MATCH(B746,'Purchases'!$A$2:$A$1000,0)),""))</f>
        <v/>
      </c>
      <c r="I746" s="35" t="n"/>
      <c r="K746" s="38">
        <f>IF(A746="","",IF(J746&lt;&gt;"","Discarded",IF(COUNTIF('Sales'!$B$2:$B$1000,A746)-COUNTIFS('Sales'!$B$2:$B$1000,A746,'Sales'!$F$2:$F$1000,"Cancelled")-COUNTIFS('Sales'!$B$2:$B$1000,A746,'Sales'!$F$2:$F$1000,"Returned")&gt;0,"Sold",IF(N(I746)&gt;0,"Online","In stock"))))</f>
        <v/>
      </c>
      <c r="L746" s="37">
        <f>IF(K746&lt;&gt;"Sold","",IFERROR(MAXIFS('Sales'!$A$2:$A$1000,'Sales'!$B$2:$B$1000,A746,'Sales'!$F$2:$F$1000,"&lt;&gt;Cancelled",'Sales'!$F$2:$F$1000,"&lt;&gt;Returned"),""))</f>
        <v/>
      </c>
      <c r="M746" s="39">
        <f>IF(OR(A746="",H746=""),"",IF(K746="Sold",IF(L746="","",L746-H746),TODAY()-H746))</f>
        <v/>
      </c>
      <c r="N746" s="38">
        <f>IF(OR(A746="",M746=""),"",IF(AND(K746&lt;&gt;"Sold",K746&lt;&gt;"Discarded",M746&gt;=JoursDormant),"Yes",""))</f>
        <v/>
      </c>
      <c r="O746" s="38">
        <f>IF(B746="","",IFERROR(INDEX('Purchases'!$I$2:$I$1000,MATCH(B746,'Purchases'!$A$2:$A$1000,0)),""))</f>
        <v/>
      </c>
    </row>
    <row r="747">
      <c r="G747" s="36">
        <f>IF(B747="","",IFERROR(INDEX('Purchases'!$G$2:$G$1000,MATCH(B747,'Purchases'!$A$2:$A$1000,0)),""))</f>
        <v/>
      </c>
      <c r="H747" s="37">
        <f>IF(B747="","",IFERROR(INDEX('Purchases'!$B$2:$B$1000,MATCH(B747,'Purchases'!$A$2:$A$1000,0)),""))</f>
        <v/>
      </c>
      <c r="I747" s="35" t="n"/>
      <c r="K747" s="38">
        <f>IF(A747="","",IF(J747&lt;&gt;"","Discarded",IF(COUNTIF('Sales'!$B$2:$B$1000,A747)-COUNTIFS('Sales'!$B$2:$B$1000,A747,'Sales'!$F$2:$F$1000,"Cancelled")-COUNTIFS('Sales'!$B$2:$B$1000,A747,'Sales'!$F$2:$F$1000,"Returned")&gt;0,"Sold",IF(N(I747)&gt;0,"Online","In stock"))))</f>
        <v/>
      </c>
      <c r="L747" s="37">
        <f>IF(K747&lt;&gt;"Sold","",IFERROR(MAXIFS('Sales'!$A$2:$A$1000,'Sales'!$B$2:$B$1000,A747,'Sales'!$F$2:$F$1000,"&lt;&gt;Cancelled",'Sales'!$F$2:$F$1000,"&lt;&gt;Returned"),""))</f>
        <v/>
      </c>
      <c r="M747" s="39">
        <f>IF(OR(A747="",H747=""),"",IF(K747="Sold",IF(L747="","",L747-H747),TODAY()-H747))</f>
        <v/>
      </c>
      <c r="N747" s="38">
        <f>IF(OR(A747="",M747=""),"",IF(AND(K747&lt;&gt;"Sold",K747&lt;&gt;"Discarded",M747&gt;=JoursDormant),"Yes",""))</f>
        <v/>
      </c>
      <c r="O747" s="38">
        <f>IF(B747="","",IFERROR(INDEX('Purchases'!$I$2:$I$1000,MATCH(B747,'Purchases'!$A$2:$A$1000,0)),""))</f>
        <v/>
      </c>
    </row>
    <row r="748">
      <c r="G748" s="36">
        <f>IF(B748="","",IFERROR(INDEX('Purchases'!$G$2:$G$1000,MATCH(B748,'Purchases'!$A$2:$A$1000,0)),""))</f>
        <v/>
      </c>
      <c r="H748" s="37">
        <f>IF(B748="","",IFERROR(INDEX('Purchases'!$B$2:$B$1000,MATCH(B748,'Purchases'!$A$2:$A$1000,0)),""))</f>
        <v/>
      </c>
      <c r="I748" s="35" t="n"/>
      <c r="K748" s="38">
        <f>IF(A748="","",IF(J748&lt;&gt;"","Discarded",IF(COUNTIF('Sales'!$B$2:$B$1000,A748)-COUNTIFS('Sales'!$B$2:$B$1000,A748,'Sales'!$F$2:$F$1000,"Cancelled")-COUNTIFS('Sales'!$B$2:$B$1000,A748,'Sales'!$F$2:$F$1000,"Returned")&gt;0,"Sold",IF(N(I748)&gt;0,"Online","In stock"))))</f>
        <v/>
      </c>
      <c r="L748" s="37">
        <f>IF(K748&lt;&gt;"Sold","",IFERROR(MAXIFS('Sales'!$A$2:$A$1000,'Sales'!$B$2:$B$1000,A748,'Sales'!$F$2:$F$1000,"&lt;&gt;Cancelled",'Sales'!$F$2:$F$1000,"&lt;&gt;Returned"),""))</f>
        <v/>
      </c>
      <c r="M748" s="39">
        <f>IF(OR(A748="",H748=""),"",IF(K748="Sold",IF(L748="","",L748-H748),TODAY()-H748))</f>
        <v/>
      </c>
      <c r="N748" s="38">
        <f>IF(OR(A748="",M748=""),"",IF(AND(K748&lt;&gt;"Sold",K748&lt;&gt;"Discarded",M748&gt;=JoursDormant),"Yes",""))</f>
        <v/>
      </c>
      <c r="O748" s="38">
        <f>IF(B748="","",IFERROR(INDEX('Purchases'!$I$2:$I$1000,MATCH(B748,'Purchases'!$A$2:$A$1000,0)),""))</f>
        <v/>
      </c>
    </row>
    <row r="749">
      <c r="G749" s="36">
        <f>IF(B749="","",IFERROR(INDEX('Purchases'!$G$2:$G$1000,MATCH(B749,'Purchases'!$A$2:$A$1000,0)),""))</f>
        <v/>
      </c>
      <c r="H749" s="37">
        <f>IF(B749="","",IFERROR(INDEX('Purchases'!$B$2:$B$1000,MATCH(B749,'Purchases'!$A$2:$A$1000,0)),""))</f>
        <v/>
      </c>
      <c r="I749" s="35" t="n"/>
      <c r="K749" s="38">
        <f>IF(A749="","",IF(J749&lt;&gt;"","Discarded",IF(COUNTIF('Sales'!$B$2:$B$1000,A749)-COUNTIFS('Sales'!$B$2:$B$1000,A749,'Sales'!$F$2:$F$1000,"Cancelled")-COUNTIFS('Sales'!$B$2:$B$1000,A749,'Sales'!$F$2:$F$1000,"Returned")&gt;0,"Sold",IF(N(I749)&gt;0,"Online","In stock"))))</f>
        <v/>
      </c>
      <c r="L749" s="37">
        <f>IF(K749&lt;&gt;"Sold","",IFERROR(MAXIFS('Sales'!$A$2:$A$1000,'Sales'!$B$2:$B$1000,A749,'Sales'!$F$2:$F$1000,"&lt;&gt;Cancelled",'Sales'!$F$2:$F$1000,"&lt;&gt;Returned"),""))</f>
        <v/>
      </c>
      <c r="M749" s="39">
        <f>IF(OR(A749="",H749=""),"",IF(K749="Sold",IF(L749="","",L749-H749),TODAY()-H749))</f>
        <v/>
      </c>
      <c r="N749" s="38">
        <f>IF(OR(A749="",M749=""),"",IF(AND(K749&lt;&gt;"Sold",K749&lt;&gt;"Discarded",M749&gt;=JoursDormant),"Yes",""))</f>
        <v/>
      </c>
      <c r="O749" s="38">
        <f>IF(B749="","",IFERROR(INDEX('Purchases'!$I$2:$I$1000,MATCH(B749,'Purchases'!$A$2:$A$1000,0)),""))</f>
        <v/>
      </c>
    </row>
    <row r="750">
      <c r="G750" s="36">
        <f>IF(B750="","",IFERROR(INDEX('Purchases'!$G$2:$G$1000,MATCH(B750,'Purchases'!$A$2:$A$1000,0)),""))</f>
        <v/>
      </c>
      <c r="H750" s="37">
        <f>IF(B750="","",IFERROR(INDEX('Purchases'!$B$2:$B$1000,MATCH(B750,'Purchases'!$A$2:$A$1000,0)),""))</f>
        <v/>
      </c>
      <c r="I750" s="35" t="n"/>
      <c r="K750" s="38">
        <f>IF(A750="","",IF(J750&lt;&gt;"","Discarded",IF(COUNTIF('Sales'!$B$2:$B$1000,A750)-COUNTIFS('Sales'!$B$2:$B$1000,A750,'Sales'!$F$2:$F$1000,"Cancelled")-COUNTIFS('Sales'!$B$2:$B$1000,A750,'Sales'!$F$2:$F$1000,"Returned")&gt;0,"Sold",IF(N(I750)&gt;0,"Online","In stock"))))</f>
        <v/>
      </c>
      <c r="L750" s="37">
        <f>IF(K750&lt;&gt;"Sold","",IFERROR(MAXIFS('Sales'!$A$2:$A$1000,'Sales'!$B$2:$B$1000,A750,'Sales'!$F$2:$F$1000,"&lt;&gt;Cancelled",'Sales'!$F$2:$F$1000,"&lt;&gt;Returned"),""))</f>
        <v/>
      </c>
      <c r="M750" s="39">
        <f>IF(OR(A750="",H750=""),"",IF(K750="Sold",IF(L750="","",L750-H750),TODAY()-H750))</f>
        <v/>
      </c>
      <c r="N750" s="38">
        <f>IF(OR(A750="",M750=""),"",IF(AND(K750&lt;&gt;"Sold",K750&lt;&gt;"Discarded",M750&gt;=JoursDormant),"Yes",""))</f>
        <v/>
      </c>
      <c r="O750" s="38">
        <f>IF(B750="","",IFERROR(INDEX('Purchases'!$I$2:$I$1000,MATCH(B750,'Purchases'!$A$2:$A$1000,0)),""))</f>
        <v/>
      </c>
    </row>
    <row r="751">
      <c r="G751" s="36">
        <f>IF(B751="","",IFERROR(INDEX('Purchases'!$G$2:$G$1000,MATCH(B751,'Purchases'!$A$2:$A$1000,0)),""))</f>
        <v/>
      </c>
      <c r="H751" s="37">
        <f>IF(B751="","",IFERROR(INDEX('Purchases'!$B$2:$B$1000,MATCH(B751,'Purchases'!$A$2:$A$1000,0)),""))</f>
        <v/>
      </c>
      <c r="I751" s="35" t="n"/>
      <c r="K751" s="38">
        <f>IF(A751="","",IF(J751&lt;&gt;"","Discarded",IF(COUNTIF('Sales'!$B$2:$B$1000,A751)-COUNTIFS('Sales'!$B$2:$B$1000,A751,'Sales'!$F$2:$F$1000,"Cancelled")-COUNTIFS('Sales'!$B$2:$B$1000,A751,'Sales'!$F$2:$F$1000,"Returned")&gt;0,"Sold",IF(N(I751)&gt;0,"Online","In stock"))))</f>
        <v/>
      </c>
      <c r="L751" s="37">
        <f>IF(K751&lt;&gt;"Sold","",IFERROR(MAXIFS('Sales'!$A$2:$A$1000,'Sales'!$B$2:$B$1000,A751,'Sales'!$F$2:$F$1000,"&lt;&gt;Cancelled",'Sales'!$F$2:$F$1000,"&lt;&gt;Returned"),""))</f>
        <v/>
      </c>
      <c r="M751" s="39">
        <f>IF(OR(A751="",H751=""),"",IF(K751="Sold",IF(L751="","",L751-H751),TODAY()-H751))</f>
        <v/>
      </c>
      <c r="N751" s="38">
        <f>IF(OR(A751="",M751=""),"",IF(AND(K751&lt;&gt;"Sold",K751&lt;&gt;"Discarded",M751&gt;=JoursDormant),"Yes",""))</f>
        <v/>
      </c>
      <c r="O751" s="38">
        <f>IF(B751="","",IFERROR(INDEX('Purchases'!$I$2:$I$1000,MATCH(B751,'Purchases'!$A$2:$A$1000,0)),""))</f>
        <v/>
      </c>
    </row>
    <row r="752">
      <c r="G752" s="36">
        <f>IF(B752="","",IFERROR(INDEX('Purchases'!$G$2:$G$1000,MATCH(B752,'Purchases'!$A$2:$A$1000,0)),""))</f>
        <v/>
      </c>
      <c r="H752" s="37">
        <f>IF(B752="","",IFERROR(INDEX('Purchases'!$B$2:$B$1000,MATCH(B752,'Purchases'!$A$2:$A$1000,0)),""))</f>
        <v/>
      </c>
      <c r="I752" s="35" t="n"/>
      <c r="K752" s="38">
        <f>IF(A752="","",IF(J752&lt;&gt;"","Discarded",IF(COUNTIF('Sales'!$B$2:$B$1000,A752)-COUNTIFS('Sales'!$B$2:$B$1000,A752,'Sales'!$F$2:$F$1000,"Cancelled")-COUNTIFS('Sales'!$B$2:$B$1000,A752,'Sales'!$F$2:$F$1000,"Returned")&gt;0,"Sold",IF(N(I752)&gt;0,"Online","In stock"))))</f>
        <v/>
      </c>
      <c r="L752" s="37">
        <f>IF(K752&lt;&gt;"Sold","",IFERROR(MAXIFS('Sales'!$A$2:$A$1000,'Sales'!$B$2:$B$1000,A752,'Sales'!$F$2:$F$1000,"&lt;&gt;Cancelled",'Sales'!$F$2:$F$1000,"&lt;&gt;Returned"),""))</f>
        <v/>
      </c>
      <c r="M752" s="39">
        <f>IF(OR(A752="",H752=""),"",IF(K752="Sold",IF(L752="","",L752-H752),TODAY()-H752))</f>
        <v/>
      </c>
      <c r="N752" s="38">
        <f>IF(OR(A752="",M752=""),"",IF(AND(K752&lt;&gt;"Sold",K752&lt;&gt;"Discarded",M752&gt;=JoursDormant),"Yes",""))</f>
        <v/>
      </c>
      <c r="O752" s="38">
        <f>IF(B752="","",IFERROR(INDEX('Purchases'!$I$2:$I$1000,MATCH(B752,'Purchases'!$A$2:$A$1000,0)),""))</f>
        <v/>
      </c>
    </row>
    <row r="753">
      <c r="G753" s="36">
        <f>IF(B753="","",IFERROR(INDEX('Purchases'!$G$2:$G$1000,MATCH(B753,'Purchases'!$A$2:$A$1000,0)),""))</f>
        <v/>
      </c>
      <c r="H753" s="37">
        <f>IF(B753="","",IFERROR(INDEX('Purchases'!$B$2:$B$1000,MATCH(B753,'Purchases'!$A$2:$A$1000,0)),""))</f>
        <v/>
      </c>
      <c r="I753" s="35" t="n"/>
      <c r="K753" s="38">
        <f>IF(A753="","",IF(J753&lt;&gt;"","Discarded",IF(COUNTIF('Sales'!$B$2:$B$1000,A753)-COUNTIFS('Sales'!$B$2:$B$1000,A753,'Sales'!$F$2:$F$1000,"Cancelled")-COUNTIFS('Sales'!$B$2:$B$1000,A753,'Sales'!$F$2:$F$1000,"Returned")&gt;0,"Sold",IF(N(I753)&gt;0,"Online","In stock"))))</f>
        <v/>
      </c>
      <c r="L753" s="37">
        <f>IF(K753&lt;&gt;"Sold","",IFERROR(MAXIFS('Sales'!$A$2:$A$1000,'Sales'!$B$2:$B$1000,A753,'Sales'!$F$2:$F$1000,"&lt;&gt;Cancelled",'Sales'!$F$2:$F$1000,"&lt;&gt;Returned"),""))</f>
        <v/>
      </c>
      <c r="M753" s="39">
        <f>IF(OR(A753="",H753=""),"",IF(K753="Sold",IF(L753="","",L753-H753),TODAY()-H753))</f>
        <v/>
      </c>
      <c r="N753" s="38">
        <f>IF(OR(A753="",M753=""),"",IF(AND(K753&lt;&gt;"Sold",K753&lt;&gt;"Discarded",M753&gt;=JoursDormant),"Yes",""))</f>
        <v/>
      </c>
      <c r="O753" s="38">
        <f>IF(B753="","",IFERROR(INDEX('Purchases'!$I$2:$I$1000,MATCH(B753,'Purchases'!$A$2:$A$1000,0)),""))</f>
        <v/>
      </c>
    </row>
    <row r="754">
      <c r="G754" s="36">
        <f>IF(B754="","",IFERROR(INDEX('Purchases'!$G$2:$G$1000,MATCH(B754,'Purchases'!$A$2:$A$1000,0)),""))</f>
        <v/>
      </c>
      <c r="H754" s="37">
        <f>IF(B754="","",IFERROR(INDEX('Purchases'!$B$2:$B$1000,MATCH(B754,'Purchases'!$A$2:$A$1000,0)),""))</f>
        <v/>
      </c>
      <c r="I754" s="35" t="n"/>
      <c r="K754" s="38">
        <f>IF(A754="","",IF(J754&lt;&gt;"","Discarded",IF(COUNTIF('Sales'!$B$2:$B$1000,A754)-COUNTIFS('Sales'!$B$2:$B$1000,A754,'Sales'!$F$2:$F$1000,"Cancelled")-COUNTIFS('Sales'!$B$2:$B$1000,A754,'Sales'!$F$2:$F$1000,"Returned")&gt;0,"Sold",IF(N(I754)&gt;0,"Online","In stock"))))</f>
        <v/>
      </c>
      <c r="L754" s="37">
        <f>IF(K754&lt;&gt;"Sold","",IFERROR(MAXIFS('Sales'!$A$2:$A$1000,'Sales'!$B$2:$B$1000,A754,'Sales'!$F$2:$F$1000,"&lt;&gt;Cancelled",'Sales'!$F$2:$F$1000,"&lt;&gt;Returned"),""))</f>
        <v/>
      </c>
      <c r="M754" s="39">
        <f>IF(OR(A754="",H754=""),"",IF(K754="Sold",IF(L754="","",L754-H754),TODAY()-H754))</f>
        <v/>
      </c>
      <c r="N754" s="38">
        <f>IF(OR(A754="",M754=""),"",IF(AND(K754&lt;&gt;"Sold",K754&lt;&gt;"Discarded",M754&gt;=JoursDormant),"Yes",""))</f>
        <v/>
      </c>
      <c r="O754" s="38">
        <f>IF(B754="","",IFERROR(INDEX('Purchases'!$I$2:$I$1000,MATCH(B754,'Purchases'!$A$2:$A$1000,0)),""))</f>
        <v/>
      </c>
    </row>
    <row r="755">
      <c r="G755" s="36">
        <f>IF(B755="","",IFERROR(INDEX('Purchases'!$G$2:$G$1000,MATCH(B755,'Purchases'!$A$2:$A$1000,0)),""))</f>
        <v/>
      </c>
      <c r="H755" s="37">
        <f>IF(B755="","",IFERROR(INDEX('Purchases'!$B$2:$B$1000,MATCH(B755,'Purchases'!$A$2:$A$1000,0)),""))</f>
        <v/>
      </c>
      <c r="I755" s="35" t="n"/>
      <c r="K755" s="38">
        <f>IF(A755="","",IF(J755&lt;&gt;"","Discarded",IF(COUNTIF('Sales'!$B$2:$B$1000,A755)-COUNTIFS('Sales'!$B$2:$B$1000,A755,'Sales'!$F$2:$F$1000,"Cancelled")-COUNTIFS('Sales'!$B$2:$B$1000,A755,'Sales'!$F$2:$F$1000,"Returned")&gt;0,"Sold",IF(N(I755)&gt;0,"Online","In stock"))))</f>
        <v/>
      </c>
      <c r="L755" s="37">
        <f>IF(K755&lt;&gt;"Sold","",IFERROR(MAXIFS('Sales'!$A$2:$A$1000,'Sales'!$B$2:$B$1000,A755,'Sales'!$F$2:$F$1000,"&lt;&gt;Cancelled",'Sales'!$F$2:$F$1000,"&lt;&gt;Returned"),""))</f>
        <v/>
      </c>
      <c r="M755" s="39">
        <f>IF(OR(A755="",H755=""),"",IF(K755="Sold",IF(L755="","",L755-H755),TODAY()-H755))</f>
        <v/>
      </c>
      <c r="N755" s="38">
        <f>IF(OR(A755="",M755=""),"",IF(AND(K755&lt;&gt;"Sold",K755&lt;&gt;"Discarded",M755&gt;=JoursDormant),"Yes",""))</f>
        <v/>
      </c>
      <c r="O755" s="38">
        <f>IF(B755="","",IFERROR(INDEX('Purchases'!$I$2:$I$1000,MATCH(B755,'Purchases'!$A$2:$A$1000,0)),""))</f>
        <v/>
      </c>
    </row>
    <row r="756">
      <c r="G756" s="36">
        <f>IF(B756="","",IFERROR(INDEX('Purchases'!$G$2:$G$1000,MATCH(B756,'Purchases'!$A$2:$A$1000,0)),""))</f>
        <v/>
      </c>
      <c r="H756" s="37">
        <f>IF(B756="","",IFERROR(INDEX('Purchases'!$B$2:$B$1000,MATCH(B756,'Purchases'!$A$2:$A$1000,0)),""))</f>
        <v/>
      </c>
      <c r="I756" s="35" t="n"/>
      <c r="K756" s="38">
        <f>IF(A756="","",IF(J756&lt;&gt;"","Discarded",IF(COUNTIF('Sales'!$B$2:$B$1000,A756)-COUNTIFS('Sales'!$B$2:$B$1000,A756,'Sales'!$F$2:$F$1000,"Cancelled")-COUNTIFS('Sales'!$B$2:$B$1000,A756,'Sales'!$F$2:$F$1000,"Returned")&gt;0,"Sold",IF(N(I756)&gt;0,"Online","In stock"))))</f>
        <v/>
      </c>
      <c r="L756" s="37">
        <f>IF(K756&lt;&gt;"Sold","",IFERROR(MAXIFS('Sales'!$A$2:$A$1000,'Sales'!$B$2:$B$1000,A756,'Sales'!$F$2:$F$1000,"&lt;&gt;Cancelled",'Sales'!$F$2:$F$1000,"&lt;&gt;Returned"),""))</f>
        <v/>
      </c>
      <c r="M756" s="39">
        <f>IF(OR(A756="",H756=""),"",IF(K756="Sold",IF(L756="","",L756-H756),TODAY()-H756))</f>
        <v/>
      </c>
      <c r="N756" s="38">
        <f>IF(OR(A756="",M756=""),"",IF(AND(K756&lt;&gt;"Sold",K756&lt;&gt;"Discarded",M756&gt;=JoursDormant),"Yes",""))</f>
        <v/>
      </c>
      <c r="O756" s="38">
        <f>IF(B756="","",IFERROR(INDEX('Purchases'!$I$2:$I$1000,MATCH(B756,'Purchases'!$A$2:$A$1000,0)),""))</f>
        <v/>
      </c>
    </row>
    <row r="757">
      <c r="G757" s="36">
        <f>IF(B757="","",IFERROR(INDEX('Purchases'!$G$2:$G$1000,MATCH(B757,'Purchases'!$A$2:$A$1000,0)),""))</f>
        <v/>
      </c>
      <c r="H757" s="37">
        <f>IF(B757="","",IFERROR(INDEX('Purchases'!$B$2:$B$1000,MATCH(B757,'Purchases'!$A$2:$A$1000,0)),""))</f>
        <v/>
      </c>
      <c r="I757" s="35" t="n"/>
      <c r="K757" s="38">
        <f>IF(A757="","",IF(J757&lt;&gt;"","Discarded",IF(COUNTIF('Sales'!$B$2:$B$1000,A757)-COUNTIFS('Sales'!$B$2:$B$1000,A757,'Sales'!$F$2:$F$1000,"Cancelled")-COUNTIFS('Sales'!$B$2:$B$1000,A757,'Sales'!$F$2:$F$1000,"Returned")&gt;0,"Sold",IF(N(I757)&gt;0,"Online","In stock"))))</f>
        <v/>
      </c>
      <c r="L757" s="37">
        <f>IF(K757&lt;&gt;"Sold","",IFERROR(MAXIFS('Sales'!$A$2:$A$1000,'Sales'!$B$2:$B$1000,A757,'Sales'!$F$2:$F$1000,"&lt;&gt;Cancelled",'Sales'!$F$2:$F$1000,"&lt;&gt;Returned"),""))</f>
        <v/>
      </c>
      <c r="M757" s="39">
        <f>IF(OR(A757="",H757=""),"",IF(K757="Sold",IF(L757="","",L757-H757),TODAY()-H757))</f>
        <v/>
      </c>
      <c r="N757" s="38">
        <f>IF(OR(A757="",M757=""),"",IF(AND(K757&lt;&gt;"Sold",K757&lt;&gt;"Discarded",M757&gt;=JoursDormant),"Yes",""))</f>
        <v/>
      </c>
      <c r="O757" s="38">
        <f>IF(B757="","",IFERROR(INDEX('Purchases'!$I$2:$I$1000,MATCH(B757,'Purchases'!$A$2:$A$1000,0)),""))</f>
        <v/>
      </c>
    </row>
    <row r="758">
      <c r="G758" s="36">
        <f>IF(B758="","",IFERROR(INDEX('Purchases'!$G$2:$G$1000,MATCH(B758,'Purchases'!$A$2:$A$1000,0)),""))</f>
        <v/>
      </c>
      <c r="H758" s="37">
        <f>IF(B758="","",IFERROR(INDEX('Purchases'!$B$2:$B$1000,MATCH(B758,'Purchases'!$A$2:$A$1000,0)),""))</f>
        <v/>
      </c>
      <c r="I758" s="35" t="n"/>
      <c r="K758" s="38">
        <f>IF(A758="","",IF(J758&lt;&gt;"","Discarded",IF(COUNTIF('Sales'!$B$2:$B$1000,A758)-COUNTIFS('Sales'!$B$2:$B$1000,A758,'Sales'!$F$2:$F$1000,"Cancelled")-COUNTIFS('Sales'!$B$2:$B$1000,A758,'Sales'!$F$2:$F$1000,"Returned")&gt;0,"Sold",IF(N(I758)&gt;0,"Online","In stock"))))</f>
        <v/>
      </c>
      <c r="L758" s="37">
        <f>IF(K758&lt;&gt;"Sold","",IFERROR(MAXIFS('Sales'!$A$2:$A$1000,'Sales'!$B$2:$B$1000,A758,'Sales'!$F$2:$F$1000,"&lt;&gt;Cancelled",'Sales'!$F$2:$F$1000,"&lt;&gt;Returned"),""))</f>
        <v/>
      </c>
      <c r="M758" s="39">
        <f>IF(OR(A758="",H758=""),"",IF(K758="Sold",IF(L758="","",L758-H758),TODAY()-H758))</f>
        <v/>
      </c>
      <c r="N758" s="38">
        <f>IF(OR(A758="",M758=""),"",IF(AND(K758&lt;&gt;"Sold",K758&lt;&gt;"Discarded",M758&gt;=JoursDormant),"Yes",""))</f>
        <v/>
      </c>
      <c r="O758" s="38">
        <f>IF(B758="","",IFERROR(INDEX('Purchases'!$I$2:$I$1000,MATCH(B758,'Purchases'!$A$2:$A$1000,0)),""))</f>
        <v/>
      </c>
    </row>
    <row r="759">
      <c r="G759" s="36">
        <f>IF(B759="","",IFERROR(INDEX('Purchases'!$G$2:$G$1000,MATCH(B759,'Purchases'!$A$2:$A$1000,0)),""))</f>
        <v/>
      </c>
      <c r="H759" s="37">
        <f>IF(B759="","",IFERROR(INDEX('Purchases'!$B$2:$B$1000,MATCH(B759,'Purchases'!$A$2:$A$1000,0)),""))</f>
        <v/>
      </c>
      <c r="I759" s="35" t="n"/>
      <c r="K759" s="38">
        <f>IF(A759="","",IF(J759&lt;&gt;"","Discarded",IF(COUNTIF('Sales'!$B$2:$B$1000,A759)-COUNTIFS('Sales'!$B$2:$B$1000,A759,'Sales'!$F$2:$F$1000,"Cancelled")-COUNTIFS('Sales'!$B$2:$B$1000,A759,'Sales'!$F$2:$F$1000,"Returned")&gt;0,"Sold",IF(N(I759)&gt;0,"Online","In stock"))))</f>
        <v/>
      </c>
      <c r="L759" s="37">
        <f>IF(K759&lt;&gt;"Sold","",IFERROR(MAXIFS('Sales'!$A$2:$A$1000,'Sales'!$B$2:$B$1000,A759,'Sales'!$F$2:$F$1000,"&lt;&gt;Cancelled",'Sales'!$F$2:$F$1000,"&lt;&gt;Returned"),""))</f>
        <v/>
      </c>
      <c r="M759" s="39">
        <f>IF(OR(A759="",H759=""),"",IF(K759="Sold",IF(L759="","",L759-H759),TODAY()-H759))</f>
        <v/>
      </c>
      <c r="N759" s="38">
        <f>IF(OR(A759="",M759=""),"",IF(AND(K759&lt;&gt;"Sold",K759&lt;&gt;"Discarded",M759&gt;=JoursDormant),"Yes",""))</f>
        <v/>
      </c>
      <c r="O759" s="38">
        <f>IF(B759="","",IFERROR(INDEX('Purchases'!$I$2:$I$1000,MATCH(B759,'Purchases'!$A$2:$A$1000,0)),""))</f>
        <v/>
      </c>
    </row>
    <row r="760">
      <c r="G760" s="36">
        <f>IF(B760="","",IFERROR(INDEX('Purchases'!$G$2:$G$1000,MATCH(B760,'Purchases'!$A$2:$A$1000,0)),""))</f>
        <v/>
      </c>
      <c r="H760" s="37">
        <f>IF(B760="","",IFERROR(INDEX('Purchases'!$B$2:$B$1000,MATCH(B760,'Purchases'!$A$2:$A$1000,0)),""))</f>
        <v/>
      </c>
      <c r="I760" s="35" t="n"/>
      <c r="K760" s="38">
        <f>IF(A760="","",IF(J760&lt;&gt;"","Discarded",IF(COUNTIF('Sales'!$B$2:$B$1000,A760)-COUNTIFS('Sales'!$B$2:$B$1000,A760,'Sales'!$F$2:$F$1000,"Cancelled")-COUNTIFS('Sales'!$B$2:$B$1000,A760,'Sales'!$F$2:$F$1000,"Returned")&gt;0,"Sold",IF(N(I760)&gt;0,"Online","In stock"))))</f>
        <v/>
      </c>
      <c r="L760" s="37">
        <f>IF(K760&lt;&gt;"Sold","",IFERROR(MAXIFS('Sales'!$A$2:$A$1000,'Sales'!$B$2:$B$1000,A760,'Sales'!$F$2:$F$1000,"&lt;&gt;Cancelled",'Sales'!$F$2:$F$1000,"&lt;&gt;Returned"),""))</f>
        <v/>
      </c>
      <c r="M760" s="39">
        <f>IF(OR(A760="",H760=""),"",IF(K760="Sold",IF(L760="","",L760-H760),TODAY()-H760))</f>
        <v/>
      </c>
      <c r="N760" s="38">
        <f>IF(OR(A760="",M760=""),"",IF(AND(K760&lt;&gt;"Sold",K760&lt;&gt;"Discarded",M760&gt;=JoursDormant),"Yes",""))</f>
        <v/>
      </c>
      <c r="O760" s="38">
        <f>IF(B760="","",IFERROR(INDEX('Purchases'!$I$2:$I$1000,MATCH(B760,'Purchases'!$A$2:$A$1000,0)),""))</f>
        <v/>
      </c>
    </row>
    <row r="761">
      <c r="G761" s="36">
        <f>IF(B761="","",IFERROR(INDEX('Purchases'!$G$2:$G$1000,MATCH(B761,'Purchases'!$A$2:$A$1000,0)),""))</f>
        <v/>
      </c>
      <c r="H761" s="37">
        <f>IF(B761="","",IFERROR(INDEX('Purchases'!$B$2:$B$1000,MATCH(B761,'Purchases'!$A$2:$A$1000,0)),""))</f>
        <v/>
      </c>
      <c r="I761" s="35" t="n"/>
      <c r="K761" s="38">
        <f>IF(A761="","",IF(J761&lt;&gt;"","Discarded",IF(COUNTIF('Sales'!$B$2:$B$1000,A761)-COUNTIFS('Sales'!$B$2:$B$1000,A761,'Sales'!$F$2:$F$1000,"Cancelled")-COUNTIFS('Sales'!$B$2:$B$1000,A761,'Sales'!$F$2:$F$1000,"Returned")&gt;0,"Sold",IF(N(I761)&gt;0,"Online","In stock"))))</f>
        <v/>
      </c>
      <c r="L761" s="37">
        <f>IF(K761&lt;&gt;"Sold","",IFERROR(MAXIFS('Sales'!$A$2:$A$1000,'Sales'!$B$2:$B$1000,A761,'Sales'!$F$2:$F$1000,"&lt;&gt;Cancelled",'Sales'!$F$2:$F$1000,"&lt;&gt;Returned"),""))</f>
        <v/>
      </c>
      <c r="M761" s="39">
        <f>IF(OR(A761="",H761=""),"",IF(K761="Sold",IF(L761="","",L761-H761),TODAY()-H761))</f>
        <v/>
      </c>
      <c r="N761" s="38">
        <f>IF(OR(A761="",M761=""),"",IF(AND(K761&lt;&gt;"Sold",K761&lt;&gt;"Discarded",M761&gt;=JoursDormant),"Yes",""))</f>
        <v/>
      </c>
      <c r="O761" s="38">
        <f>IF(B761="","",IFERROR(INDEX('Purchases'!$I$2:$I$1000,MATCH(B761,'Purchases'!$A$2:$A$1000,0)),""))</f>
        <v/>
      </c>
    </row>
    <row r="762">
      <c r="G762" s="36">
        <f>IF(B762="","",IFERROR(INDEX('Purchases'!$G$2:$G$1000,MATCH(B762,'Purchases'!$A$2:$A$1000,0)),""))</f>
        <v/>
      </c>
      <c r="H762" s="37">
        <f>IF(B762="","",IFERROR(INDEX('Purchases'!$B$2:$B$1000,MATCH(B762,'Purchases'!$A$2:$A$1000,0)),""))</f>
        <v/>
      </c>
      <c r="I762" s="35" t="n"/>
      <c r="K762" s="38">
        <f>IF(A762="","",IF(J762&lt;&gt;"","Discarded",IF(COUNTIF('Sales'!$B$2:$B$1000,A762)-COUNTIFS('Sales'!$B$2:$B$1000,A762,'Sales'!$F$2:$F$1000,"Cancelled")-COUNTIFS('Sales'!$B$2:$B$1000,A762,'Sales'!$F$2:$F$1000,"Returned")&gt;0,"Sold",IF(N(I762)&gt;0,"Online","In stock"))))</f>
        <v/>
      </c>
      <c r="L762" s="37">
        <f>IF(K762&lt;&gt;"Sold","",IFERROR(MAXIFS('Sales'!$A$2:$A$1000,'Sales'!$B$2:$B$1000,A762,'Sales'!$F$2:$F$1000,"&lt;&gt;Cancelled",'Sales'!$F$2:$F$1000,"&lt;&gt;Returned"),""))</f>
        <v/>
      </c>
      <c r="M762" s="39">
        <f>IF(OR(A762="",H762=""),"",IF(K762="Sold",IF(L762="","",L762-H762),TODAY()-H762))</f>
        <v/>
      </c>
      <c r="N762" s="38">
        <f>IF(OR(A762="",M762=""),"",IF(AND(K762&lt;&gt;"Sold",K762&lt;&gt;"Discarded",M762&gt;=JoursDormant),"Yes",""))</f>
        <v/>
      </c>
      <c r="O762" s="38">
        <f>IF(B762="","",IFERROR(INDEX('Purchases'!$I$2:$I$1000,MATCH(B762,'Purchases'!$A$2:$A$1000,0)),""))</f>
        <v/>
      </c>
    </row>
    <row r="763">
      <c r="G763" s="36">
        <f>IF(B763="","",IFERROR(INDEX('Purchases'!$G$2:$G$1000,MATCH(B763,'Purchases'!$A$2:$A$1000,0)),""))</f>
        <v/>
      </c>
      <c r="H763" s="37">
        <f>IF(B763="","",IFERROR(INDEX('Purchases'!$B$2:$B$1000,MATCH(B763,'Purchases'!$A$2:$A$1000,0)),""))</f>
        <v/>
      </c>
      <c r="I763" s="35" t="n"/>
      <c r="K763" s="38">
        <f>IF(A763="","",IF(J763&lt;&gt;"","Discarded",IF(COUNTIF('Sales'!$B$2:$B$1000,A763)-COUNTIFS('Sales'!$B$2:$B$1000,A763,'Sales'!$F$2:$F$1000,"Cancelled")-COUNTIFS('Sales'!$B$2:$B$1000,A763,'Sales'!$F$2:$F$1000,"Returned")&gt;0,"Sold",IF(N(I763)&gt;0,"Online","In stock"))))</f>
        <v/>
      </c>
      <c r="L763" s="37">
        <f>IF(K763&lt;&gt;"Sold","",IFERROR(MAXIFS('Sales'!$A$2:$A$1000,'Sales'!$B$2:$B$1000,A763,'Sales'!$F$2:$F$1000,"&lt;&gt;Cancelled",'Sales'!$F$2:$F$1000,"&lt;&gt;Returned"),""))</f>
        <v/>
      </c>
      <c r="M763" s="39">
        <f>IF(OR(A763="",H763=""),"",IF(K763="Sold",IF(L763="","",L763-H763),TODAY()-H763))</f>
        <v/>
      </c>
      <c r="N763" s="38">
        <f>IF(OR(A763="",M763=""),"",IF(AND(K763&lt;&gt;"Sold",K763&lt;&gt;"Discarded",M763&gt;=JoursDormant),"Yes",""))</f>
        <v/>
      </c>
      <c r="O763" s="38">
        <f>IF(B763="","",IFERROR(INDEX('Purchases'!$I$2:$I$1000,MATCH(B763,'Purchases'!$A$2:$A$1000,0)),""))</f>
        <v/>
      </c>
    </row>
    <row r="764">
      <c r="G764" s="36">
        <f>IF(B764="","",IFERROR(INDEX('Purchases'!$G$2:$G$1000,MATCH(B764,'Purchases'!$A$2:$A$1000,0)),""))</f>
        <v/>
      </c>
      <c r="H764" s="37">
        <f>IF(B764="","",IFERROR(INDEX('Purchases'!$B$2:$B$1000,MATCH(B764,'Purchases'!$A$2:$A$1000,0)),""))</f>
        <v/>
      </c>
      <c r="I764" s="35" t="n"/>
      <c r="K764" s="38">
        <f>IF(A764="","",IF(J764&lt;&gt;"","Discarded",IF(COUNTIF('Sales'!$B$2:$B$1000,A764)-COUNTIFS('Sales'!$B$2:$B$1000,A764,'Sales'!$F$2:$F$1000,"Cancelled")-COUNTIFS('Sales'!$B$2:$B$1000,A764,'Sales'!$F$2:$F$1000,"Returned")&gt;0,"Sold",IF(N(I764)&gt;0,"Online","In stock"))))</f>
        <v/>
      </c>
      <c r="L764" s="37">
        <f>IF(K764&lt;&gt;"Sold","",IFERROR(MAXIFS('Sales'!$A$2:$A$1000,'Sales'!$B$2:$B$1000,A764,'Sales'!$F$2:$F$1000,"&lt;&gt;Cancelled",'Sales'!$F$2:$F$1000,"&lt;&gt;Returned"),""))</f>
        <v/>
      </c>
      <c r="M764" s="39">
        <f>IF(OR(A764="",H764=""),"",IF(K764="Sold",IF(L764="","",L764-H764),TODAY()-H764))</f>
        <v/>
      </c>
      <c r="N764" s="38">
        <f>IF(OR(A764="",M764=""),"",IF(AND(K764&lt;&gt;"Sold",K764&lt;&gt;"Discarded",M764&gt;=JoursDormant),"Yes",""))</f>
        <v/>
      </c>
      <c r="O764" s="38">
        <f>IF(B764="","",IFERROR(INDEX('Purchases'!$I$2:$I$1000,MATCH(B764,'Purchases'!$A$2:$A$1000,0)),""))</f>
        <v/>
      </c>
    </row>
    <row r="765">
      <c r="G765" s="36">
        <f>IF(B765="","",IFERROR(INDEX('Purchases'!$G$2:$G$1000,MATCH(B765,'Purchases'!$A$2:$A$1000,0)),""))</f>
        <v/>
      </c>
      <c r="H765" s="37">
        <f>IF(B765="","",IFERROR(INDEX('Purchases'!$B$2:$B$1000,MATCH(B765,'Purchases'!$A$2:$A$1000,0)),""))</f>
        <v/>
      </c>
      <c r="I765" s="35" t="n"/>
      <c r="K765" s="38">
        <f>IF(A765="","",IF(J765&lt;&gt;"","Discarded",IF(COUNTIF('Sales'!$B$2:$B$1000,A765)-COUNTIFS('Sales'!$B$2:$B$1000,A765,'Sales'!$F$2:$F$1000,"Cancelled")-COUNTIFS('Sales'!$B$2:$B$1000,A765,'Sales'!$F$2:$F$1000,"Returned")&gt;0,"Sold",IF(N(I765)&gt;0,"Online","In stock"))))</f>
        <v/>
      </c>
      <c r="L765" s="37">
        <f>IF(K765&lt;&gt;"Sold","",IFERROR(MAXIFS('Sales'!$A$2:$A$1000,'Sales'!$B$2:$B$1000,A765,'Sales'!$F$2:$F$1000,"&lt;&gt;Cancelled",'Sales'!$F$2:$F$1000,"&lt;&gt;Returned"),""))</f>
        <v/>
      </c>
      <c r="M765" s="39">
        <f>IF(OR(A765="",H765=""),"",IF(K765="Sold",IF(L765="","",L765-H765),TODAY()-H765))</f>
        <v/>
      </c>
      <c r="N765" s="38">
        <f>IF(OR(A765="",M765=""),"",IF(AND(K765&lt;&gt;"Sold",K765&lt;&gt;"Discarded",M765&gt;=JoursDormant),"Yes",""))</f>
        <v/>
      </c>
      <c r="O765" s="38">
        <f>IF(B765="","",IFERROR(INDEX('Purchases'!$I$2:$I$1000,MATCH(B765,'Purchases'!$A$2:$A$1000,0)),""))</f>
        <v/>
      </c>
    </row>
    <row r="766">
      <c r="G766" s="36">
        <f>IF(B766="","",IFERROR(INDEX('Purchases'!$G$2:$G$1000,MATCH(B766,'Purchases'!$A$2:$A$1000,0)),""))</f>
        <v/>
      </c>
      <c r="H766" s="37">
        <f>IF(B766="","",IFERROR(INDEX('Purchases'!$B$2:$B$1000,MATCH(B766,'Purchases'!$A$2:$A$1000,0)),""))</f>
        <v/>
      </c>
      <c r="I766" s="35" t="n"/>
      <c r="K766" s="38">
        <f>IF(A766="","",IF(J766&lt;&gt;"","Discarded",IF(COUNTIF('Sales'!$B$2:$B$1000,A766)-COUNTIFS('Sales'!$B$2:$B$1000,A766,'Sales'!$F$2:$F$1000,"Cancelled")-COUNTIFS('Sales'!$B$2:$B$1000,A766,'Sales'!$F$2:$F$1000,"Returned")&gt;0,"Sold",IF(N(I766)&gt;0,"Online","In stock"))))</f>
        <v/>
      </c>
      <c r="L766" s="37">
        <f>IF(K766&lt;&gt;"Sold","",IFERROR(MAXIFS('Sales'!$A$2:$A$1000,'Sales'!$B$2:$B$1000,A766,'Sales'!$F$2:$F$1000,"&lt;&gt;Cancelled",'Sales'!$F$2:$F$1000,"&lt;&gt;Returned"),""))</f>
        <v/>
      </c>
      <c r="M766" s="39">
        <f>IF(OR(A766="",H766=""),"",IF(K766="Sold",IF(L766="","",L766-H766),TODAY()-H766))</f>
        <v/>
      </c>
      <c r="N766" s="38">
        <f>IF(OR(A766="",M766=""),"",IF(AND(K766&lt;&gt;"Sold",K766&lt;&gt;"Discarded",M766&gt;=JoursDormant),"Yes",""))</f>
        <v/>
      </c>
      <c r="O766" s="38">
        <f>IF(B766="","",IFERROR(INDEX('Purchases'!$I$2:$I$1000,MATCH(B766,'Purchases'!$A$2:$A$1000,0)),""))</f>
        <v/>
      </c>
    </row>
    <row r="767">
      <c r="G767" s="36">
        <f>IF(B767="","",IFERROR(INDEX('Purchases'!$G$2:$G$1000,MATCH(B767,'Purchases'!$A$2:$A$1000,0)),""))</f>
        <v/>
      </c>
      <c r="H767" s="37">
        <f>IF(B767="","",IFERROR(INDEX('Purchases'!$B$2:$B$1000,MATCH(B767,'Purchases'!$A$2:$A$1000,0)),""))</f>
        <v/>
      </c>
      <c r="I767" s="35" t="n"/>
      <c r="K767" s="38">
        <f>IF(A767="","",IF(J767&lt;&gt;"","Discarded",IF(COUNTIF('Sales'!$B$2:$B$1000,A767)-COUNTIFS('Sales'!$B$2:$B$1000,A767,'Sales'!$F$2:$F$1000,"Cancelled")-COUNTIFS('Sales'!$B$2:$B$1000,A767,'Sales'!$F$2:$F$1000,"Returned")&gt;0,"Sold",IF(N(I767)&gt;0,"Online","In stock"))))</f>
        <v/>
      </c>
      <c r="L767" s="37">
        <f>IF(K767&lt;&gt;"Sold","",IFERROR(MAXIFS('Sales'!$A$2:$A$1000,'Sales'!$B$2:$B$1000,A767,'Sales'!$F$2:$F$1000,"&lt;&gt;Cancelled",'Sales'!$F$2:$F$1000,"&lt;&gt;Returned"),""))</f>
        <v/>
      </c>
      <c r="M767" s="39">
        <f>IF(OR(A767="",H767=""),"",IF(K767="Sold",IF(L767="","",L767-H767),TODAY()-H767))</f>
        <v/>
      </c>
      <c r="N767" s="38">
        <f>IF(OR(A767="",M767=""),"",IF(AND(K767&lt;&gt;"Sold",K767&lt;&gt;"Discarded",M767&gt;=JoursDormant),"Yes",""))</f>
        <v/>
      </c>
      <c r="O767" s="38">
        <f>IF(B767="","",IFERROR(INDEX('Purchases'!$I$2:$I$1000,MATCH(B767,'Purchases'!$A$2:$A$1000,0)),""))</f>
        <v/>
      </c>
    </row>
    <row r="768">
      <c r="G768" s="36">
        <f>IF(B768="","",IFERROR(INDEX('Purchases'!$G$2:$G$1000,MATCH(B768,'Purchases'!$A$2:$A$1000,0)),""))</f>
        <v/>
      </c>
      <c r="H768" s="37">
        <f>IF(B768="","",IFERROR(INDEX('Purchases'!$B$2:$B$1000,MATCH(B768,'Purchases'!$A$2:$A$1000,0)),""))</f>
        <v/>
      </c>
      <c r="I768" s="35" t="n"/>
      <c r="K768" s="38">
        <f>IF(A768="","",IF(J768&lt;&gt;"","Discarded",IF(COUNTIF('Sales'!$B$2:$B$1000,A768)-COUNTIFS('Sales'!$B$2:$B$1000,A768,'Sales'!$F$2:$F$1000,"Cancelled")-COUNTIFS('Sales'!$B$2:$B$1000,A768,'Sales'!$F$2:$F$1000,"Returned")&gt;0,"Sold",IF(N(I768)&gt;0,"Online","In stock"))))</f>
        <v/>
      </c>
      <c r="L768" s="37">
        <f>IF(K768&lt;&gt;"Sold","",IFERROR(MAXIFS('Sales'!$A$2:$A$1000,'Sales'!$B$2:$B$1000,A768,'Sales'!$F$2:$F$1000,"&lt;&gt;Cancelled",'Sales'!$F$2:$F$1000,"&lt;&gt;Returned"),""))</f>
        <v/>
      </c>
      <c r="M768" s="39">
        <f>IF(OR(A768="",H768=""),"",IF(K768="Sold",IF(L768="","",L768-H768),TODAY()-H768))</f>
        <v/>
      </c>
      <c r="N768" s="38">
        <f>IF(OR(A768="",M768=""),"",IF(AND(K768&lt;&gt;"Sold",K768&lt;&gt;"Discarded",M768&gt;=JoursDormant),"Yes",""))</f>
        <v/>
      </c>
      <c r="O768" s="38">
        <f>IF(B768="","",IFERROR(INDEX('Purchases'!$I$2:$I$1000,MATCH(B768,'Purchases'!$A$2:$A$1000,0)),""))</f>
        <v/>
      </c>
    </row>
    <row r="769">
      <c r="G769" s="36">
        <f>IF(B769="","",IFERROR(INDEX('Purchases'!$G$2:$G$1000,MATCH(B769,'Purchases'!$A$2:$A$1000,0)),""))</f>
        <v/>
      </c>
      <c r="H769" s="37">
        <f>IF(B769="","",IFERROR(INDEX('Purchases'!$B$2:$B$1000,MATCH(B769,'Purchases'!$A$2:$A$1000,0)),""))</f>
        <v/>
      </c>
      <c r="I769" s="35" t="n"/>
      <c r="K769" s="38">
        <f>IF(A769="","",IF(J769&lt;&gt;"","Discarded",IF(COUNTIF('Sales'!$B$2:$B$1000,A769)-COUNTIFS('Sales'!$B$2:$B$1000,A769,'Sales'!$F$2:$F$1000,"Cancelled")-COUNTIFS('Sales'!$B$2:$B$1000,A769,'Sales'!$F$2:$F$1000,"Returned")&gt;0,"Sold",IF(N(I769)&gt;0,"Online","In stock"))))</f>
        <v/>
      </c>
      <c r="L769" s="37">
        <f>IF(K769&lt;&gt;"Sold","",IFERROR(MAXIFS('Sales'!$A$2:$A$1000,'Sales'!$B$2:$B$1000,A769,'Sales'!$F$2:$F$1000,"&lt;&gt;Cancelled",'Sales'!$F$2:$F$1000,"&lt;&gt;Returned"),""))</f>
        <v/>
      </c>
      <c r="M769" s="39">
        <f>IF(OR(A769="",H769=""),"",IF(K769="Sold",IF(L769="","",L769-H769),TODAY()-H769))</f>
        <v/>
      </c>
      <c r="N769" s="38">
        <f>IF(OR(A769="",M769=""),"",IF(AND(K769&lt;&gt;"Sold",K769&lt;&gt;"Discarded",M769&gt;=JoursDormant),"Yes",""))</f>
        <v/>
      </c>
      <c r="O769" s="38">
        <f>IF(B769="","",IFERROR(INDEX('Purchases'!$I$2:$I$1000,MATCH(B769,'Purchases'!$A$2:$A$1000,0)),""))</f>
        <v/>
      </c>
    </row>
    <row r="770">
      <c r="G770" s="36">
        <f>IF(B770="","",IFERROR(INDEX('Purchases'!$G$2:$G$1000,MATCH(B770,'Purchases'!$A$2:$A$1000,0)),""))</f>
        <v/>
      </c>
      <c r="H770" s="37">
        <f>IF(B770="","",IFERROR(INDEX('Purchases'!$B$2:$B$1000,MATCH(B770,'Purchases'!$A$2:$A$1000,0)),""))</f>
        <v/>
      </c>
      <c r="I770" s="35" t="n"/>
      <c r="K770" s="38">
        <f>IF(A770="","",IF(J770&lt;&gt;"","Discarded",IF(COUNTIF('Sales'!$B$2:$B$1000,A770)-COUNTIFS('Sales'!$B$2:$B$1000,A770,'Sales'!$F$2:$F$1000,"Cancelled")-COUNTIFS('Sales'!$B$2:$B$1000,A770,'Sales'!$F$2:$F$1000,"Returned")&gt;0,"Sold",IF(N(I770)&gt;0,"Online","In stock"))))</f>
        <v/>
      </c>
      <c r="L770" s="37">
        <f>IF(K770&lt;&gt;"Sold","",IFERROR(MAXIFS('Sales'!$A$2:$A$1000,'Sales'!$B$2:$B$1000,A770,'Sales'!$F$2:$F$1000,"&lt;&gt;Cancelled",'Sales'!$F$2:$F$1000,"&lt;&gt;Returned"),""))</f>
        <v/>
      </c>
      <c r="M770" s="39">
        <f>IF(OR(A770="",H770=""),"",IF(K770="Sold",IF(L770="","",L770-H770),TODAY()-H770))</f>
        <v/>
      </c>
      <c r="N770" s="38">
        <f>IF(OR(A770="",M770=""),"",IF(AND(K770&lt;&gt;"Sold",K770&lt;&gt;"Discarded",M770&gt;=JoursDormant),"Yes",""))</f>
        <v/>
      </c>
      <c r="O770" s="38">
        <f>IF(B770="","",IFERROR(INDEX('Purchases'!$I$2:$I$1000,MATCH(B770,'Purchases'!$A$2:$A$1000,0)),""))</f>
        <v/>
      </c>
    </row>
    <row r="771">
      <c r="G771" s="36">
        <f>IF(B771="","",IFERROR(INDEX('Purchases'!$G$2:$G$1000,MATCH(B771,'Purchases'!$A$2:$A$1000,0)),""))</f>
        <v/>
      </c>
      <c r="H771" s="37">
        <f>IF(B771="","",IFERROR(INDEX('Purchases'!$B$2:$B$1000,MATCH(B771,'Purchases'!$A$2:$A$1000,0)),""))</f>
        <v/>
      </c>
      <c r="I771" s="35" t="n"/>
      <c r="K771" s="38">
        <f>IF(A771="","",IF(J771&lt;&gt;"","Discarded",IF(COUNTIF('Sales'!$B$2:$B$1000,A771)-COUNTIFS('Sales'!$B$2:$B$1000,A771,'Sales'!$F$2:$F$1000,"Cancelled")-COUNTIFS('Sales'!$B$2:$B$1000,A771,'Sales'!$F$2:$F$1000,"Returned")&gt;0,"Sold",IF(N(I771)&gt;0,"Online","In stock"))))</f>
        <v/>
      </c>
      <c r="L771" s="37">
        <f>IF(K771&lt;&gt;"Sold","",IFERROR(MAXIFS('Sales'!$A$2:$A$1000,'Sales'!$B$2:$B$1000,A771,'Sales'!$F$2:$F$1000,"&lt;&gt;Cancelled",'Sales'!$F$2:$F$1000,"&lt;&gt;Returned"),""))</f>
        <v/>
      </c>
      <c r="M771" s="39">
        <f>IF(OR(A771="",H771=""),"",IF(K771="Sold",IF(L771="","",L771-H771),TODAY()-H771))</f>
        <v/>
      </c>
      <c r="N771" s="38">
        <f>IF(OR(A771="",M771=""),"",IF(AND(K771&lt;&gt;"Sold",K771&lt;&gt;"Discarded",M771&gt;=JoursDormant),"Yes",""))</f>
        <v/>
      </c>
      <c r="O771" s="38">
        <f>IF(B771="","",IFERROR(INDEX('Purchases'!$I$2:$I$1000,MATCH(B771,'Purchases'!$A$2:$A$1000,0)),""))</f>
        <v/>
      </c>
    </row>
    <row r="772">
      <c r="G772" s="36">
        <f>IF(B772="","",IFERROR(INDEX('Purchases'!$G$2:$G$1000,MATCH(B772,'Purchases'!$A$2:$A$1000,0)),""))</f>
        <v/>
      </c>
      <c r="H772" s="37">
        <f>IF(B772="","",IFERROR(INDEX('Purchases'!$B$2:$B$1000,MATCH(B772,'Purchases'!$A$2:$A$1000,0)),""))</f>
        <v/>
      </c>
      <c r="I772" s="35" t="n"/>
      <c r="K772" s="38">
        <f>IF(A772="","",IF(J772&lt;&gt;"","Discarded",IF(COUNTIF('Sales'!$B$2:$B$1000,A772)-COUNTIFS('Sales'!$B$2:$B$1000,A772,'Sales'!$F$2:$F$1000,"Cancelled")-COUNTIFS('Sales'!$B$2:$B$1000,A772,'Sales'!$F$2:$F$1000,"Returned")&gt;0,"Sold",IF(N(I772)&gt;0,"Online","In stock"))))</f>
        <v/>
      </c>
      <c r="L772" s="37">
        <f>IF(K772&lt;&gt;"Sold","",IFERROR(MAXIFS('Sales'!$A$2:$A$1000,'Sales'!$B$2:$B$1000,A772,'Sales'!$F$2:$F$1000,"&lt;&gt;Cancelled",'Sales'!$F$2:$F$1000,"&lt;&gt;Returned"),""))</f>
        <v/>
      </c>
      <c r="M772" s="39">
        <f>IF(OR(A772="",H772=""),"",IF(K772="Sold",IF(L772="","",L772-H772),TODAY()-H772))</f>
        <v/>
      </c>
      <c r="N772" s="38">
        <f>IF(OR(A772="",M772=""),"",IF(AND(K772&lt;&gt;"Sold",K772&lt;&gt;"Discarded",M772&gt;=JoursDormant),"Yes",""))</f>
        <v/>
      </c>
      <c r="O772" s="38">
        <f>IF(B772="","",IFERROR(INDEX('Purchases'!$I$2:$I$1000,MATCH(B772,'Purchases'!$A$2:$A$1000,0)),""))</f>
        <v/>
      </c>
    </row>
    <row r="773">
      <c r="G773" s="36">
        <f>IF(B773="","",IFERROR(INDEX('Purchases'!$G$2:$G$1000,MATCH(B773,'Purchases'!$A$2:$A$1000,0)),""))</f>
        <v/>
      </c>
      <c r="H773" s="37">
        <f>IF(B773="","",IFERROR(INDEX('Purchases'!$B$2:$B$1000,MATCH(B773,'Purchases'!$A$2:$A$1000,0)),""))</f>
        <v/>
      </c>
      <c r="I773" s="35" t="n"/>
      <c r="K773" s="38">
        <f>IF(A773="","",IF(J773&lt;&gt;"","Discarded",IF(COUNTIF('Sales'!$B$2:$B$1000,A773)-COUNTIFS('Sales'!$B$2:$B$1000,A773,'Sales'!$F$2:$F$1000,"Cancelled")-COUNTIFS('Sales'!$B$2:$B$1000,A773,'Sales'!$F$2:$F$1000,"Returned")&gt;0,"Sold",IF(N(I773)&gt;0,"Online","In stock"))))</f>
        <v/>
      </c>
      <c r="L773" s="37">
        <f>IF(K773&lt;&gt;"Sold","",IFERROR(MAXIFS('Sales'!$A$2:$A$1000,'Sales'!$B$2:$B$1000,A773,'Sales'!$F$2:$F$1000,"&lt;&gt;Cancelled",'Sales'!$F$2:$F$1000,"&lt;&gt;Returned"),""))</f>
        <v/>
      </c>
      <c r="M773" s="39">
        <f>IF(OR(A773="",H773=""),"",IF(K773="Sold",IF(L773="","",L773-H773),TODAY()-H773))</f>
        <v/>
      </c>
      <c r="N773" s="38">
        <f>IF(OR(A773="",M773=""),"",IF(AND(K773&lt;&gt;"Sold",K773&lt;&gt;"Discarded",M773&gt;=JoursDormant),"Yes",""))</f>
        <v/>
      </c>
      <c r="O773" s="38">
        <f>IF(B773="","",IFERROR(INDEX('Purchases'!$I$2:$I$1000,MATCH(B773,'Purchases'!$A$2:$A$1000,0)),""))</f>
        <v/>
      </c>
    </row>
    <row r="774">
      <c r="G774" s="36">
        <f>IF(B774="","",IFERROR(INDEX('Purchases'!$G$2:$G$1000,MATCH(B774,'Purchases'!$A$2:$A$1000,0)),""))</f>
        <v/>
      </c>
      <c r="H774" s="37">
        <f>IF(B774="","",IFERROR(INDEX('Purchases'!$B$2:$B$1000,MATCH(B774,'Purchases'!$A$2:$A$1000,0)),""))</f>
        <v/>
      </c>
      <c r="I774" s="35" t="n"/>
      <c r="K774" s="38">
        <f>IF(A774="","",IF(J774&lt;&gt;"","Discarded",IF(COUNTIF('Sales'!$B$2:$B$1000,A774)-COUNTIFS('Sales'!$B$2:$B$1000,A774,'Sales'!$F$2:$F$1000,"Cancelled")-COUNTIFS('Sales'!$B$2:$B$1000,A774,'Sales'!$F$2:$F$1000,"Returned")&gt;0,"Sold",IF(N(I774)&gt;0,"Online","In stock"))))</f>
        <v/>
      </c>
      <c r="L774" s="37">
        <f>IF(K774&lt;&gt;"Sold","",IFERROR(MAXIFS('Sales'!$A$2:$A$1000,'Sales'!$B$2:$B$1000,A774,'Sales'!$F$2:$F$1000,"&lt;&gt;Cancelled",'Sales'!$F$2:$F$1000,"&lt;&gt;Returned"),""))</f>
        <v/>
      </c>
      <c r="M774" s="39">
        <f>IF(OR(A774="",H774=""),"",IF(K774="Sold",IF(L774="","",L774-H774),TODAY()-H774))</f>
        <v/>
      </c>
      <c r="N774" s="38">
        <f>IF(OR(A774="",M774=""),"",IF(AND(K774&lt;&gt;"Sold",K774&lt;&gt;"Discarded",M774&gt;=JoursDormant),"Yes",""))</f>
        <v/>
      </c>
      <c r="O774" s="38">
        <f>IF(B774="","",IFERROR(INDEX('Purchases'!$I$2:$I$1000,MATCH(B774,'Purchases'!$A$2:$A$1000,0)),""))</f>
        <v/>
      </c>
    </row>
    <row r="775">
      <c r="G775" s="36">
        <f>IF(B775="","",IFERROR(INDEX('Purchases'!$G$2:$G$1000,MATCH(B775,'Purchases'!$A$2:$A$1000,0)),""))</f>
        <v/>
      </c>
      <c r="H775" s="37">
        <f>IF(B775="","",IFERROR(INDEX('Purchases'!$B$2:$B$1000,MATCH(B775,'Purchases'!$A$2:$A$1000,0)),""))</f>
        <v/>
      </c>
      <c r="I775" s="35" t="n"/>
      <c r="K775" s="38">
        <f>IF(A775="","",IF(J775&lt;&gt;"","Discarded",IF(COUNTIF('Sales'!$B$2:$B$1000,A775)-COUNTIFS('Sales'!$B$2:$B$1000,A775,'Sales'!$F$2:$F$1000,"Cancelled")-COUNTIFS('Sales'!$B$2:$B$1000,A775,'Sales'!$F$2:$F$1000,"Returned")&gt;0,"Sold",IF(N(I775)&gt;0,"Online","In stock"))))</f>
        <v/>
      </c>
      <c r="L775" s="37">
        <f>IF(K775&lt;&gt;"Sold","",IFERROR(MAXIFS('Sales'!$A$2:$A$1000,'Sales'!$B$2:$B$1000,A775,'Sales'!$F$2:$F$1000,"&lt;&gt;Cancelled",'Sales'!$F$2:$F$1000,"&lt;&gt;Returned"),""))</f>
        <v/>
      </c>
      <c r="M775" s="39">
        <f>IF(OR(A775="",H775=""),"",IF(K775="Sold",IF(L775="","",L775-H775),TODAY()-H775))</f>
        <v/>
      </c>
      <c r="N775" s="38">
        <f>IF(OR(A775="",M775=""),"",IF(AND(K775&lt;&gt;"Sold",K775&lt;&gt;"Discarded",M775&gt;=JoursDormant),"Yes",""))</f>
        <v/>
      </c>
      <c r="O775" s="38">
        <f>IF(B775="","",IFERROR(INDEX('Purchases'!$I$2:$I$1000,MATCH(B775,'Purchases'!$A$2:$A$1000,0)),""))</f>
        <v/>
      </c>
    </row>
    <row r="776">
      <c r="G776" s="36">
        <f>IF(B776="","",IFERROR(INDEX('Purchases'!$G$2:$G$1000,MATCH(B776,'Purchases'!$A$2:$A$1000,0)),""))</f>
        <v/>
      </c>
      <c r="H776" s="37">
        <f>IF(B776="","",IFERROR(INDEX('Purchases'!$B$2:$B$1000,MATCH(B776,'Purchases'!$A$2:$A$1000,0)),""))</f>
        <v/>
      </c>
      <c r="I776" s="35" t="n"/>
      <c r="K776" s="38">
        <f>IF(A776="","",IF(J776&lt;&gt;"","Discarded",IF(COUNTIF('Sales'!$B$2:$B$1000,A776)-COUNTIFS('Sales'!$B$2:$B$1000,A776,'Sales'!$F$2:$F$1000,"Cancelled")-COUNTIFS('Sales'!$B$2:$B$1000,A776,'Sales'!$F$2:$F$1000,"Returned")&gt;0,"Sold",IF(N(I776)&gt;0,"Online","In stock"))))</f>
        <v/>
      </c>
      <c r="L776" s="37">
        <f>IF(K776&lt;&gt;"Sold","",IFERROR(MAXIFS('Sales'!$A$2:$A$1000,'Sales'!$B$2:$B$1000,A776,'Sales'!$F$2:$F$1000,"&lt;&gt;Cancelled",'Sales'!$F$2:$F$1000,"&lt;&gt;Returned"),""))</f>
        <v/>
      </c>
      <c r="M776" s="39">
        <f>IF(OR(A776="",H776=""),"",IF(K776="Sold",IF(L776="","",L776-H776),TODAY()-H776))</f>
        <v/>
      </c>
      <c r="N776" s="38">
        <f>IF(OR(A776="",M776=""),"",IF(AND(K776&lt;&gt;"Sold",K776&lt;&gt;"Discarded",M776&gt;=JoursDormant),"Yes",""))</f>
        <v/>
      </c>
      <c r="O776" s="38">
        <f>IF(B776="","",IFERROR(INDEX('Purchases'!$I$2:$I$1000,MATCH(B776,'Purchases'!$A$2:$A$1000,0)),""))</f>
        <v/>
      </c>
    </row>
    <row r="777">
      <c r="G777" s="36">
        <f>IF(B777="","",IFERROR(INDEX('Purchases'!$G$2:$G$1000,MATCH(B777,'Purchases'!$A$2:$A$1000,0)),""))</f>
        <v/>
      </c>
      <c r="H777" s="37">
        <f>IF(B777="","",IFERROR(INDEX('Purchases'!$B$2:$B$1000,MATCH(B777,'Purchases'!$A$2:$A$1000,0)),""))</f>
        <v/>
      </c>
      <c r="I777" s="35" t="n"/>
      <c r="K777" s="38">
        <f>IF(A777="","",IF(J777&lt;&gt;"","Discarded",IF(COUNTIF('Sales'!$B$2:$B$1000,A777)-COUNTIFS('Sales'!$B$2:$B$1000,A777,'Sales'!$F$2:$F$1000,"Cancelled")-COUNTIFS('Sales'!$B$2:$B$1000,A777,'Sales'!$F$2:$F$1000,"Returned")&gt;0,"Sold",IF(N(I777)&gt;0,"Online","In stock"))))</f>
        <v/>
      </c>
      <c r="L777" s="37">
        <f>IF(K777&lt;&gt;"Sold","",IFERROR(MAXIFS('Sales'!$A$2:$A$1000,'Sales'!$B$2:$B$1000,A777,'Sales'!$F$2:$F$1000,"&lt;&gt;Cancelled",'Sales'!$F$2:$F$1000,"&lt;&gt;Returned"),""))</f>
        <v/>
      </c>
      <c r="M777" s="39">
        <f>IF(OR(A777="",H777=""),"",IF(K777="Sold",IF(L777="","",L777-H777),TODAY()-H777))</f>
        <v/>
      </c>
      <c r="N777" s="38">
        <f>IF(OR(A777="",M777=""),"",IF(AND(K777&lt;&gt;"Sold",K777&lt;&gt;"Discarded",M777&gt;=JoursDormant),"Yes",""))</f>
        <v/>
      </c>
      <c r="O777" s="38">
        <f>IF(B777="","",IFERROR(INDEX('Purchases'!$I$2:$I$1000,MATCH(B777,'Purchases'!$A$2:$A$1000,0)),""))</f>
        <v/>
      </c>
    </row>
    <row r="778">
      <c r="G778" s="36">
        <f>IF(B778="","",IFERROR(INDEX('Purchases'!$G$2:$G$1000,MATCH(B778,'Purchases'!$A$2:$A$1000,0)),""))</f>
        <v/>
      </c>
      <c r="H778" s="37">
        <f>IF(B778="","",IFERROR(INDEX('Purchases'!$B$2:$B$1000,MATCH(B778,'Purchases'!$A$2:$A$1000,0)),""))</f>
        <v/>
      </c>
      <c r="I778" s="35" t="n"/>
      <c r="K778" s="38">
        <f>IF(A778="","",IF(J778&lt;&gt;"","Discarded",IF(COUNTIF('Sales'!$B$2:$B$1000,A778)-COUNTIFS('Sales'!$B$2:$B$1000,A778,'Sales'!$F$2:$F$1000,"Cancelled")-COUNTIFS('Sales'!$B$2:$B$1000,A778,'Sales'!$F$2:$F$1000,"Returned")&gt;0,"Sold",IF(N(I778)&gt;0,"Online","In stock"))))</f>
        <v/>
      </c>
      <c r="L778" s="37">
        <f>IF(K778&lt;&gt;"Sold","",IFERROR(MAXIFS('Sales'!$A$2:$A$1000,'Sales'!$B$2:$B$1000,A778,'Sales'!$F$2:$F$1000,"&lt;&gt;Cancelled",'Sales'!$F$2:$F$1000,"&lt;&gt;Returned"),""))</f>
        <v/>
      </c>
      <c r="M778" s="39">
        <f>IF(OR(A778="",H778=""),"",IF(K778="Sold",IF(L778="","",L778-H778),TODAY()-H778))</f>
        <v/>
      </c>
      <c r="N778" s="38">
        <f>IF(OR(A778="",M778=""),"",IF(AND(K778&lt;&gt;"Sold",K778&lt;&gt;"Discarded",M778&gt;=JoursDormant),"Yes",""))</f>
        <v/>
      </c>
      <c r="O778" s="38">
        <f>IF(B778="","",IFERROR(INDEX('Purchases'!$I$2:$I$1000,MATCH(B778,'Purchases'!$A$2:$A$1000,0)),""))</f>
        <v/>
      </c>
    </row>
    <row r="779">
      <c r="G779" s="36">
        <f>IF(B779="","",IFERROR(INDEX('Purchases'!$G$2:$G$1000,MATCH(B779,'Purchases'!$A$2:$A$1000,0)),""))</f>
        <v/>
      </c>
      <c r="H779" s="37">
        <f>IF(B779="","",IFERROR(INDEX('Purchases'!$B$2:$B$1000,MATCH(B779,'Purchases'!$A$2:$A$1000,0)),""))</f>
        <v/>
      </c>
      <c r="I779" s="35" t="n"/>
      <c r="K779" s="38">
        <f>IF(A779="","",IF(J779&lt;&gt;"","Discarded",IF(COUNTIF('Sales'!$B$2:$B$1000,A779)-COUNTIFS('Sales'!$B$2:$B$1000,A779,'Sales'!$F$2:$F$1000,"Cancelled")-COUNTIFS('Sales'!$B$2:$B$1000,A779,'Sales'!$F$2:$F$1000,"Returned")&gt;0,"Sold",IF(N(I779)&gt;0,"Online","In stock"))))</f>
        <v/>
      </c>
      <c r="L779" s="37">
        <f>IF(K779&lt;&gt;"Sold","",IFERROR(MAXIFS('Sales'!$A$2:$A$1000,'Sales'!$B$2:$B$1000,A779,'Sales'!$F$2:$F$1000,"&lt;&gt;Cancelled",'Sales'!$F$2:$F$1000,"&lt;&gt;Returned"),""))</f>
        <v/>
      </c>
      <c r="M779" s="39">
        <f>IF(OR(A779="",H779=""),"",IF(K779="Sold",IF(L779="","",L779-H779),TODAY()-H779))</f>
        <v/>
      </c>
      <c r="N779" s="38">
        <f>IF(OR(A779="",M779=""),"",IF(AND(K779&lt;&gt;"Sold",K779&lt;&gt;"Discarded",M779&gt;=JoursDormant),"Yes",""))</f>
        <v/>
      </c>
      <c r="O779" s="38">
        <f>IF(B779="","",IFERROR(INDEX('Purchases'!$I$2:$I$1000,MATCH(B779,'Purchases'!$A$2:$A$1000,0)),""))</f>
        <v/>
      </c>
    </row>
    <row r="780">
      <c r="G780" s="36">
        <f>IF(B780="","",IFERROR(INDEX('Purchases'!$G$2:$G$1000,MATCH(B780,'Purchases'!$A$2:$A$1000,0)),""))</f>
        <v/>
      </c>
      <c r="H780" s="37">
        <f>IF(B780="","",IFERROR(INDEX('Purchases'!$B$2:$B$1000,MATCH(B780,'Purchases'!$A$2:$A$1000,0)),""))</f>
        <v/>
      </c>
      <c r="I780" s="35" t="n"/>
      <c r="K780" s="38">
        <f>IF(A780="","",IF(J780&lt;&gt;"","Discarded",IF(COUNTIF('Sales'!$B$2:$B$1000,A780)-COUNTIFS('Sales'!$B$2:$B$1000,A780,'Sales'!$F$2:$F$1000,"Cancelled")-COUNTIFS('Sales'!$B$2:$B$1000,A780,'Sales'!$F$2:$F$1000,"Returned")&gt;0,"Sold",IF(N(I780)&gt;0,"Online","In stock"))))</f>
        <v/>
      </c>
      <c r="L780" s="37">
        <f>IF(K780&lt;&gt;"Sold","",IFERROR(MAXIFS('Sales'!$A$2:$A$1000,'Sales'!$B$2:$B$1000,A780,'Sales'!$F$2:$F$1000,"&lt;&gt;Cancelled",'Sales'!$F$2:$F$1000,"&lt;&gt;Returned"),""))</f>
        <v/>
      </c>
      <c r="M780" s="39">
        <f>IF(OR(A780="",H780=""),"",IF(K780="Sold",IF(L780="","",L780-H780),TODAY()-H780))</f>
        <v/>
      </c>
      <c r="N780" s="38">
        <f>IF(OR(A780="",M780=""),"",IF(AND(K780&lt;&gt;"Sold",K780&lt;&gt;"Discarded",M780&gt;=JoursDormant),"Yes",""))</f>
        <v/>
      </c>
      <c r="O780" s="38">
        <f>IF(B780="","",IFERROR(INDEX('Purchases'!$I$2:$I$1000,MATCH(B780,'Purchases'!$A$2:$A$1000,0)),""))</f>
        <v/>
      </c>
    </row>
    <row r="781">
      <c r="G781" s="36">
        <f>IF(B781="","",IFERROR(INDEX('Purchases'!$G$2:$G$1000,MATCH(B781,'Purchases'!$A$2:$A$1000,0)),""))</f>
        <v/>
      </c>
      <c r="H781" s="37">
        <f>IF(B781="","",IFERROR(INDEX('Purchases'!$B$2:$B$1000,MATCH(B781,'Purchases'!$A$2:$A$1000,0)),""))</f>
        <v/>
      </c>
      <c r="I781" s="35" t="n"/>
      <c r="K781" s="38">
        <f>IF(A781="","",IF(J781&lt;&gt;"","Discarded",IF(COUNTIF('Sales'!$B$2:$B$1000,A781)-COUNTIFS('Sales'!$B$2:$B$1000,A781,'Sales'!$F$2:$F$1000,"Cancelled")-COUNTIFS('Sales'!$B$2:$B$1000,A781,'Sales'!$F$2:$F$1000,"Returned")&gt;0,"Sold",IF(N(I781)&gt;0,"Online","In stock"))))</f>
        <v/>
      </c>
      <c r="L781" s="37">
        <f>IF(K781&lt;&gt;"Sold","",IFERROR(MAXIFS('Sales'!$A$2:$A$1000,'Sales'!$B$2:$B$1000,A781,'Sales'!$F$2:$F$1000,"&lt;&gt;Cancelled",'Sales'!$F$2:$F$1000,"&lt;&gt;Returned"),""))</f>
        <v/>
      </c>
      <c r="M781" s="39">
        <f>IF(OR(A781="",H781=""),"",IF(K781="Sold",IF(L781="","",L781-H781),TODAY()-H781))</f>
        <v/>
      </c>
      <c r="N781" s="38">
        <f>IF(OR(A781="",M781=""),"",IF(AND(K781&lt;&gt;"Sold",K781&lt;&gt;"Discarded",M781&gt;=JoursDormant),"Yes",""))</f>
        <v/>
      </c>
      <c r="O781" s="38">
        <f>IF(B781="","",IFERROR(INDEX('Purchases'!$I$2:$I$1000,MATCH(B781,'Purchases'!$A$2:$A$1000,0)),""))</f>
        <v/>
      </c>
    </row>
    <row r="782">
      <c r="G782" s="36">
        <f>IF(B782="","",IFERROR(INDEX('Purchases'!$G$2:$G$1000,MATCH(B782,'Purchases'!$A$2:$A$1000,0)),""))</f>
        <v/>
      </c>
      <c r="H782" s="37">
        <f>IF(B782="","",IFERROR(INDEX('Purchases'!$B$2:$B$1000,MATCH(B782,'Purchases'!$A$2:$A$1000,0)),""))</f>
        <v/>
      </c>
      <c r="I782" s="35" t="n"/>
      <c r="K782" s="38">
        <f>IF(A782="","",IF(J782&lt;&gt;"","Discarded",IF(COUNTIF('Sales'!$B$2:$B$1000,A782)-COUNTIFS('Sales'!$B$2:$B$1000,A782,'Sales'!$F$2:$F$1000,"Cancelled")-COUNTIFS('Sales'!$B$2:$B$1000,A782,'Sales'!$F$2:$F$1000,"Returned")&gt;0,"Sold",IF(N(I782)&gt;0,"Online","In stock"))))</f>
        <v/>
      </c>
      <c r="L782" s="37">
        <f>IF(K782&lt;&gt;"Sold","",IFERROR(MAXIFS('Sales'!$A$2:$A$1000,'Sales'!$B$2:$B$1000,A782,'Sales'!$F$2:$F$1000,"&lt;&gt;Cancelled",'Sales'!$F$2:$F$1000,"&lt;&gt;Returned"),""))</f>
        <v/>
      </c>
      <c r="M782" s="39">
        <f>IF(OR(A782="",H782=""),"",IF(K782="Sold",IF(L782="","",L782-H782),TODAY()-H782))</f>
        <v/>
      </c>
      <c r="N782" s="38">
        <f>IF(OR(A782="",M782=""),"",IF(AND(K782&lt;&gt;"Sold",K782&lt;&gt;"Discarded",M782&gt;=JoursDormant),"Yes",""))</f>
        <v/>
      </c>
      <c r="O782" s="38">
        <f>IF(B782="","",IFERROR(INDEX('Purchases'!$I$2:$I$1000,MATCH(B782,'Purchases'!$A$2:$A$1000,0)),""))</f>
        <v/>
      </c>
    </row>
    <row r="783">
      <c r="G783" s="36">
        <f>IF(B783="","",IFERROR(INDEX('Purchases'!$G$2:$G$1000,MATCH(B783,'Purchases'!$A$2:$A$1000,0)),""))</f>
        <v/>
      </c>
      <c r="H783" s="37">
        <f>IF(B783="","",IFERROR(INDEX('Purchases'!$B$2:$B$1000,MATCH(B783,'Purchases'!$A$2:$A$1000,0)),""))</f>
        <v/>
      </c>
      <c r="I783" s="35" t="n"/>
      <c r="K783" s="38">
        <f>IF(A783="","",IF(J783&lt;&gt;"","Discarded",IF(COUNTIF('Sales'!$B$2:$B$1000,A783)-COUNTIFS('Sales'!$B$2:$B$1000,A783,'Sales'!$F$2:$F$1000,"Cancelled")-COUNTIFS('Sales'!$B$2:$B$1000,A783,'Sales'!$F$2:$F$1000,"Returned")&gt;0,"Sold",IF(N(I783)&gt;0,"Online","In stock"))))</f>
        <v/>
      </c>
      <c r="L783" s="37">
        <f>IF(K783&lt;&gt;"Sold","",IFERROR(MAXIFS('Sales'!$A$2:$A$1000,'Sales'!$B$2:$B$1000,A783,'Sales'!$F$2:$F$1000,"&lt;&gt;Cancelled",'Sales'!$F$2:$F$1000,"&lt;&gt;Returned"),""))</f>
        <v/>
      </c>
      <c r="M783" s="39">
        <f>IF(OR(A783="",H783=""),"",IF(K783="Sold",IF(L783="","",L783-H783),TODAY()-H783))</f>
        <v/>
      </c>
      <c r="N783" s="38">
        <f>IF(OR(A783="",M783=""),"",IF(AND(K783&lt;&gt;"Sold",K783&lt;&gt;"Discarded",M783&gt;=JoursDormant),"Yes",""))</f>
        <v/>
      </c>
      <c r="O783" s="38">
        <f>IF(B783="","",IFERROR(INDEX('Purchases'!$I$2:$I$1000,MATCH(B783,'Purchases'!$A$2:$A$1000,0)),""))</f>
        <v/>
      </c>
    </row>
    <row r="784">
      <c r="G784" s="36">
        <f>IF(B784="","",IFERROR(INDEX('Purchases'!$G$2:$G$1000,MATCH(B784,'Purchases'!$A$2:$A$1000,0)),""))</f>
        <v/>
      </c>
      <c r="H784" s="37">
        <f>IF(B784="","",IFERROR(INDEX('Purchases'!$B$2:$B$1000,MATCH(B784,'Purchases'!$A$2:$A$1000,0)),""))</f>
        <v/>
      </c>
      <c r="I784" s="35" t="n"/>
      <c r="K784" s="38">
        <f>IF(A784="","",IF(J784&lt;&gt;"","Discarded",IF(COUNTIF('Sales'!$B$2:$B$1000,A784)-COUNTIFS('Sales'!$B$2:$B$1000,A784,'Sales'!$F$2:$F$1000,"Cancelled")-COUNTIFS('Sales'!$B$2:$B$1000,A784,'Sales'!$F$2:$F$1000,"Returned")&gt;0,"Sold",IF(N(I784)&gt;0,"Online","In stock"))))</f>
        <v/>
      </c>
      <c r="L784" s="37">
        <f>IF(K784&lt;&gt;"Sold","",IFERROR(MAXIFS('Sales'!$A$2:$A$1000,'Sales'!$B$2:$B$1000,A784,'Sales'!$F$2:$F$1000,"&lt;&gt;Cancelled",'Sales'!$F$2:$F$1000,"&lt;&gt;Returned"),""))</f>
        <v/>
      </c>
      <c r="M784" s="39">
        <f>IF(OR(A784="",H784=""),"",IF(K784="Sold",IF(L784="","",L784-H784),TODAY()-H784))</f>
        <v/>
      </c>
      <c r="N784" s="38">
        <f>IF(OR(A784="",M784=""),"",IF(AND(K784&lt;&gt;"Sold",K784&lt;&gt;"Discarded",M784&gt;=JoursDormant),"Yes",""))</f>
        <v/>
      </c>
      <c r="O784" s="38">
        <f>IF(B784="","",IFERROR(INDEX('Purchases'!$I$2:$I$1000,MATCH(B784,'Purchases'!$A$2:$A$1000,0)),""))</f>
        <v/>
      </c>
    </row>
    <row r="785">
      <c r="G785" s="36">
        <f>IF(B785="","",IFERROR(INDEX('Purchases'!$G$2:$G$1000,MATCH(B785,'Purchases'!$A$2:$A$1000,0)),""))</f>
        <v/>
      </c>
      <c r="H785" s="37">
        <f>IF(B785="","",IFERROR(INDEX('Purchases'!$B$2:$B$1000,MATCH(B785,'Purchases'!$A$2:$A$1000,0)),""))</f>
        <v/>
      </c>
      <c r="I785" s="35" t="n"/>
      <c r="K785" s="38">
        <f>IF(A785="","",IF(J785&lt;&gt;"","Discarded",IF(COUNTIF('Sales'!$B$2:$B$1000,A785)-COUNTIFS('Sales'!$B$2:$B$1000,A785,'Sales'!$F$2:$F$1000,"Cancelled")-COUNTIFS('Sales'!$B$2:$B$1000,A785,'Sales'!$F$2:$F$1000,"Returned")&gt;0,"Sold",IF(N(I785)&gt;0,"Online","In stock"))))</f>
        <v/>
      </c>
      <c r="L785" s="37">
        <f>IF(K785&lt;&gt;"Sold","",IFERROR(MAXIFS('Sales'!$A$2:$A$1000,'Sales'!$B$2:$B$1000,A785,'Sales'!$F$2:$F$1000,"&lt;&gt;Cancelled",'Sales'!$F$2:$F$1000,"&lt;&gt;Returned"),""))</f>
        <v/>
      </c>
      <c r="M785" s="39">
        <f>IF(OR(A785="",H785=""),"",IF(K785="Sold",IF(L785="","",L785-H785),TODAY()-H785))</f>
        <v/>
      </c>
      <c r="N785" s="38">
        <f>IF(OR(A785="",M785=""),"",IF(AND(K785&lt;&gt;"Sold",K785&lt;&gt;"Discarded",M785&gt;=JoursDormant),"Yes",""))</f>
        <v/>
      </c>
      <c r="O785" s="38">
        <f>IF(B785="","",IFERROR(INDEX('Purchases'!$I$2:$I$1000,MATCH(B785,'Purchases'!$A$2:$A$1000,0)),""))</f>
        <v/>
      </c>
    </row>
    <row r="786">
      <c r="G786" s="36">
        <f>IF(B786="","",IFERROR(INDEX('Purchases'!$G$2:$G$1000,MATCH(B786,'Purchases'!$A$2:$A$1000,0)),""))</f>
        <v/>
      </c>
      <c r="H786" s="37">
        <f>IF(B786="","",IFERROR(INDEX('Purchases'!$B$2:$B$1000,MATCH(B786,'Purchases'!$A$2:$A$1000,0)),""))</f>
        <v/>
      </c>
      <c r="I786" s="35" t="n"/>
      <c r="K786" s="38">
        <f>IF(A786="","",IF(J786&lt;&gt;"","Discarded",IF(COUNTIF('Sales'!$B$2:$B$1000,A786)-COUNTIFS('Sales'!$B$2:$B$1000,A786,'Sales'!$F$2:$F$1000,"Cancelled")-COUNTIFS('Sales'!$B$2:$B$1000,A786,'Sales'!$F$2:$F$1000,"Returned")&gt;0,"Sold",IF(N(I786)&gt;0,"Online","In stock"))))</f>
        <v/>
      </c>
      <c r="L786" s="37">
        <f>IF(K786&lt;&gt;"Sold","",IFERROR(MAXIFS('Sales'!$A$2:$A$1000,'Sales'!$B$2:$B$1000,A786,'Sales'!$F$2:$F$1000,"&lt;&gt;Cancelled",'Sales'!$F$2:$F$1000,"&lt;&gt;Returned"),""))</f>
        <v/>
      </c>
      <c r="M786" s="39">
        <f>IF(OR(A786="",H786=""),"",IF(K786="Sold",IF(L786="","",L786-H786),TODAY()-H786))</f>
        <v/>
      </c>
      <c r="N786" s="38">
        <f>IF(OR(A786="",M786=""),"",IF(AND(K786&lt;&gt;"Sold",K786&lt;&gt;"Discarded",M786&gt;=JoursDormant),"Yes",""))</f>
        <v/>
      </c>
      <c r="O786" s="38">
        <f>IF(B786="","",IFERROR(INDEX('Purchases'!$I$2:$I$1000,MATCH(B786,'Purchases'!$A$2:$A$1000,0)),""))</f>
        <v/>
      </c>
    </row>
    <row r="787">
      <c r="G787" s="36">
        <f>IF(B787="","",IFERROR(INDEX('Purchases'!$G$2:$G$1000,MATCH(B787,'Purchases'!$A$2:$A$1000,0)),""))</f>
        <v/>
      </c>
      <c r="H787" s="37">
        <f>IF(B787="","",IFERROR(INDEX('Purchases'!$B$2:$B$1000,MATCH(B787,'Purchases'!$A$2:$A$1000,0)),""))</f>
        <v/>
      </c>
      <c r="I787" s="35" t="n"/>
      <c r="K787" s="38">
        <f>IF(A787="","",IF(J787&lt;&gt;"","Discarded",IF(COUNTIF('Sales'!$B$2:$B$1000,A787)-COUNTIFS('Sales'!$B$2:$B$1000,A787,'Sales'!$F$2:$F$1000,"Cancelled")-COUNTIFS('Sales'!$B$2:$B$1000,A787,'Sales'!$F$2:$F$1000,"Returned")&gt;0,"Sold",IF(N(I787)&gt;0,"Online","In stock"))))</f>
        <v/>
      </c>
      <c r="L787" s="37">
        <f>IF(K787&lt;&gt;"Sold","",IFERROR(MAXIFS('Sales'!$A$2:$A$1000,'Sales'!$B$2:$B$1000,A787,'Sales'!$F$2:$F$1000,"&lt;&gt;Cancelled",'Sales'!$F$2:$F$1000,"&lt;&gt;Returned"),""))</f>
        <v/>
      </c>
      <c r="M787" s="39">
        <f>IF(OR(A787="",H787=""),"",IF(K787="Sold",IF(L787="","",L787-H787),TODAY()-H787))</f>
        <v/>
      </c>
      <c r="N787" s="38">
        <f>IF(OR(A787="",M787=""),"",IF(AND(K787&lt;&gt;"Sold",K787&lt;&gt;"Discarded",M787&gt;=JoursDormant),"Yes",""))</f>
        <v/>
      </c>
      <c r="O787" s="38">
        <f>IF(B787="","",IFERROR(INDEX('Purchases'!$I$2:$I$1000,MATCH(B787,'Purchases'!$A$2:$A$1000,0)),""))</f>
        <v/>
      </c>
    </row>
    <row r="788">
      <c r="G788" s="36">
        <f>IF(B788="","",IFERROR(INDEX('Purchases'!$G$2:$G$1000,MATCH(B788,'Purchases'!$A$2:$A$1000,0)),""))</f>
        <v/>
      </c>
      <c r="H788" s="37">
        <f>IF(B788="","",IFERROR(INDEX('Purchases'!$B$2:$B$1000,MATCH(B788,'Purchases'!$A$2:$A$1000,0)),""))</f>
        <v/>
      </c>
      <c r="I788" s="35" t="n"/>
      <c r="K788" s="38">
        <f>IF(A788="","",IF(J788&lt;&gt;"","Discarded",IF(COUNTIF('Sales'!$B$2:$B$1000,A788)-COUNTIFS('Sales'!$B$2:$B$1000,A788,'Sales'!$F$2:$F$1000,"Cancelled")-COUNTIFS('Sales'!$B$2:$B$1000,A788,'Sales'!$F$2:$F$1000,"Returned")&gt;0,"Sold",IF(N(I788)&gt;0,"Online","In stock"))))</f>
        <v/>
      </c>
      <c r="L788" s="37">
        <f>IF(K788&lt;&gt;"Sold","",IFERROR(MAXIFS('Sales'!$A$2:$A$1000,'Sales'!$B$2:$B$1000,A788,'Sales'!$F$2:$F$1000,"&lt;&gt;Cancelled",'Sales'!$F$2:$F$1000,"&lt;&gt;Returned"),""))</f>
        <v/>
      </c>
      <c r="M788" s="39">
        <f>IF(OR(A788="",H788=""),"",IF(K788="Sold",IF(L788="","",L788-H788),TODAY()-H788))</f>
        <v/>
      </c>
      <c r="N788" s="38">
        <f>IF(OR(A788="",M788=""),"",IF(AND(K788&lt;&gt;"Sold",K788&lt;&gt;"Discarded",M788&gt;=JoursDormant),"Yes",""))</f>
        <v/>
      </c>
      <c r="O788" s="38">
        <f>IF(B788="","",IFERROR(INDEX('Purchases'!$I$2:$I$1000,MATCH(B788,'Purchases'!$A$2:$A$1000,0)),""))</f>
        <v/>
      </c>
    </row>
    <row r="789">
      <c r="G789" s="36">
        <f>IF(B789="","",IFERROR(INDEX('Purchases'!$G$2:$G$1000,MATCH(B789,'Purchases'!$A$2:$A$1000,0)),""))</f>
        <v/>
      </c>
      <c r="H789" s="37">
        <f>IF(B789="","",IFERROR(INDEX('Purchases'!$B$2:$B$1000,MATCH(B789,'Purchases'!$A$2:$A$1000,0)),""))</f>
        <v/>
      </c>
      <c r="I789" s="35" t="n"/>
      <c r="K789" s="38">
        <f>IF(A789="","",IF(J789&lt;&gt;"","Discarded",IF(COUNTIF('Sales'!$B$2:$B$1000,A789)-COUNTIFS('Sales'!$B$2:$B$1000,A789,'Sales'!$F$2:$F$1000,"Cancelled")-COUNTIFS('Sales'!$B$2:$B$1000,A789,'Sales'!$F$2:$F$1000,"Returned")&gt;0,"Sold",IF(N(I789)&gt;0,"Online","In stock"))))</f>
        <v/>
      </c>
      <c r="L789" s="37">
        <f>IF(K789&lt;&gt;"Sold","",IFERROR(MAXIFS('Sales'!$A$2:$A$1000,'Sales'!$B$2:$B$1000,A789,'Sales'!$F$2:$F$1000,"&lt;&gt;Cancelled",'Sales'!$F$2:$F$1000,"&lt;&gt;Returned"),""))</f>
        <v/>
      </c>
      <c r="M789" s="39">
        <f>IF(OR(A789="",H789=""),"",IF(K789="Sold",IF(L789="","",L789-H789),TODAY()-H789))</f>
        <v/>
      </c>
      <c r="N789" s="38">
        <f>IF(OR(A789="",M789=""),"",IF(AND(K789&lt;&gt;"Sold",K789&lt;&gt;"Discarded",M789&gt;=JoursDormant),"Yes",""))</f>
        <v/>
      </c>
      <c r="O789" s="38">
        <f>IF(B789="","",IFERROR(INDEX('Purchases'!$I$2:$I$1000,MATCH(B789,'Purchases'!$A$2:$A$1000,0)),""))</f>
        <v/>
      </c>
    </row>
    <row r="790">
      <c r="G790" s="36">
        <f>IF(B790="","",IFERROR(INDEX('Purchases'!$G$2:$G$1000,MATCH(B790,'Purchases'!$A$2:$A$1000,0)),""))</f>
        <v/>
      </c>
      <c r="H790" s="37">
        <f>IF(B790="","",IFERROR(INDEX('Purchases'!$B$2:$B$1000,MATCH(B790,'Purchases'!$A$2:$A$1000,0)),""))</f>
        <v/>
      </c>
      <c r="I790" s="35" t="n"/>
      <c r="K790" s="38">
        <f>IF(A790="","",IF(J790&lt;&gt;"","Discarded",IF(COUNTIF('Sales'!$B$2:$B$1000,A790)-COUNTIFS('Sales'!$B$2:$B$1000,A790,'Sales'!$F$2:$F$1000,"Cancelled")-COUNTIFS('Sales'!$B$2:$B$1000,A790,'Sales'!$F$2:$F$1000,"Returned")&gt;0,"Sold",IF(N(I790)&gt;0,"Online","In stock"))))</f>
        <v/>
      </c>
      <c r="L790" s="37">
        <f>IF(K790&lt;&gt;"Sold","",IFERROR(MAXIFS('Sales'!$A$2:$A$1000,'Sales'!$B$2:$B$1000,A790,'Sales'!$F$2:$F$1000,"&lt;&gt;Cancelled",'Sales'!$F$2:$F$1000,"&lt;&gt;Returned"),""))</f>
        <v/>
      </c>
      <c r="M790" s="39">
        <f>IF(OR(A790="",H790=""),"",IF(K790="Sold",IF(L790="","",L790-H790),TODAY()-H790))</f>
        <v/>
      </c>
      <c r="N790" s="38">
        <f>IF(OR(A790="",M790=""),"",IF(AND(K790&lt;&gt;"Sold",K790&lt;&gt;"Discarded",M790&gt;=JoursDormant),"Yes",""))</f>
        <v/>
      </c>
      <c r="O790" s="38">
        <f>IF(B790="","",IFERROR(INDEX('Purchases'!$I$2:$I$1000,MATCH(B790,'Purchases'!$A$2:$A$1000,0)),""))</f>
        <v/>
      </c>
    </row>
    <row r="791">
      <c r="G791" s="36">
        <f>IF(B791="","",IFERROR(INDEX('Purchases'!$G$2:$G$1000,MATCH(B791,'Purchases'!$A$2:$A$1000,0)),""))</f>
        <v/>
      </c>
      <c r="H791" s="37">
        <f>IF(B791="","",IFERROR(INDEX('Purchases'!$B$2:$B$1000,MATCH(B791,'Purchases'!$A$2:$A$1000,0)),""))</f>
        <v/>
      </c>
      <c r="I791" s="35" t="n"/>
      <c r="K791" s="38">
        <f>IF(A791="","",IF(J791&lt;&gt;"","Discarded",IF(COUNTIF('Sales'!$B$2:$B$1000,A791)-COUNTIFS('Sales'!$B$2:$B$1000,A791,'Sales'!$F$2:$F$1000,"Cancelled")-COUNTIFS('Sales'!$B$2:$B$1000,A791,'Sales'!$F$2:$F$1000,"Returned")&gt;0,"Sold",IF(N(I791)&gt;0,"Online","In stock"))))</f>
        <v/>
      </c>
      <c r="L791" s="37">
        <f>IF(K791&lt;&gt;"Sold","",IFERROR(MAXIFS('Sales'!$A$2:$A$1000,'Sales'!$B$2:$B$1000,A791,'Sales'!$F$2:$F$1000,"&lt;&gt;Cancelled",'Sales'!$F$2:$F$1000,"&lt;&gt;Returned"),""))</f>
        <v/>
      </c>
      <c r="M791" s="39">
        <f>IF(OR(A791="",H791=""),"",IF(K791="Sold",IF(L791="","",L791-H791),TODAY()-H791))</f>
        <v/>
      </c>
      <c r="N791" s="38">
        <f>IF(OR(A791="",M791=""),"",IF(AND(K791&lt;&gt;"Sold",K791&lt;&gt;"Discarded",M791&gt;=JoursDormant),"Yes",""))</f>
        <v/>
      </c>
      <c r="O791" s="38">
        <f>IF(B791="","",IFERROR(INDEX('Purchases'!$I$2:$I$1000,MATCH(B791,'Purchases'!$A$2:$A$1000,0)),""))</f>
        <v/>
      </c>
    </row>
    <row r="792">
      <c r="G792" s="36">
        <f>IF(B792="","",IFERROR(INDEX('Purchases'!$G$2:$G$1000,MATCH(B792,'Purchases'!$A$2:$A$1000,0)),""))</f>
        <v/>
      </c>
      <c r="H792" s="37">
        <f>IF(B792="","",IFERROR(INDEX('Purchases'!$B$2:$B$1000,MATCH(B792,'Purchases'!$A$2:$A$1000,0)),""))</f>
        <v/>
      </c>
      <c r="I792" s="35" t="n"/>
      <c r="K792" s="38">
        <f>IF(A792="","",IF(J792&lt;&gt;"","Discarded",IF(COUNTIF('Sales'!$B$2:$B$1000,A792)-COUNTIFS('Sales'!$B$2:$B$1000,A792,'Sales'!$F$2:$F$1000,"Cancelled")-COUNTIFS('Sales'!$B$2:$B$1000,A792,'Sales'!$F$2:$F$1000,"Returned")&gt;0,"Sold",IF(N(I792)&gt;0,"Online","In stock"))))</f>
        <v/>
      </c>
      <c r="L792" s="37">
        <f>IF(K792&lt;&gt;"Sold","",IFERROR(MAXIFS('Sales'!$A$2:$A$1000,'Sales'!$B$2:$B$1000,A792,'Sales'!$F$2:$F$1000,"&lt;&gt;Cancelled",'Sales'!$F$2:$F$1000,"&lt;&gt;Returned"),""))</f>
        <v/>
      </c>
      <c r="M792" s="39">
        <f>IF(OR(A792="",H792=""),"",IF(K792="Sold",IF(L792="","",L792-H792),TODAY()-H792))</f>
        <v/>
      </c>
      <c r="N792" s="38">
        <f>IF(OR(A792="",M792=""),"",IF(AND(K792&lt;&gt;"Sold",K792&lt;&gt;"Discarded",M792&gt;=JoursDormant),"Yes",""))</f>
        <v/>
      </c>
      <c r="O792" s="38">
        <f>IF(B792="","",IFERROR(INDEX('Purchases'!$I$2:$I$1000,MATCH(B792,'Purchases'!$A$2:$A$1000,0)),""))</f>
        <v/>
      </c>
    </row>
    <row r="793">
      <c r="G793" s="36">
        <f>IF(B793="","",IFERROR(INDEX('Purchases'!$G$2:$G$1000,MATCH(B793,'Purchases'!$A$2:$A$1000,0)),""))</f>
        <v/>
      </c>
      <c r="H793" s="37">
        <f>IF(B793="","",IFERROR(INDEX('Purchases'!$B$2:$B$1000,MATCH(B793,'Purchases'!$A$2:$A$1000,0)),""))</f>
        <v/>
      </c>
      <c r="I793" s="35" t="n"/>
      <c r="K793" s="38">
        <f>IF(A793="","",IF(J793&lt;&gt;"","Discarded",IF(COUNTIF('Sales'!$B$2:$B$1000,A793)-COUNTIFS('Sales'!$B$2:$B$1000,A793,'Sales'!$F$2:$F$1000,"Cancelled")-COUNTIFS('Sales'!$B$2:$B$1000,A793,'Sales'!$F$2:$F$1000,"Returned")&gt;0,"Sold",IF(N(I793)&gt;0,"Online","In stock"))))</f>
        <v/>
      </c>
      <c r="L793" s="37">
        <f>IF(K793&lt;&gt;"Sold","",IFERROR(MAXIFS('Sales'!$A$2:$A$1000,'Sales'!$B$2:$B$1000,A793,'Sales'!$F$2:$F$1000,"&lt;&gt;Cancelled",'Sales'!$F$2:$F$1000,"&lt;&gt;Returned"),""))</f>
        <v/>
      </c>
      <c r="M793" s="39">
        <f>IF(OR(A793="",H793=""),"",IF(K793="Sold",IF(L793="","",L793-H793),TODAY()-H793))</f>
        <v/>
      </c>
      <c r="N793" s="38">
        <f>IF(OR(A793="",M793=""),"",IF(AND(K793&lt;&gt;"Sold",K793&lt;&gt;"Discarded",M793&gt;=JoursDormant),"Yes",""))</f>
        <v/>
      </c>
      <c r="O793" s="38">
        <f>IF(B793="","",IFERROR(INDEX('Purchases'!$I$2:$I$1000,MATCH(B793,'Purchases'!$A$2:$A$1000,0)),""))</f>
        <v/>
      </c>
    </row>
    <row r="794">
      <c r="G794" s="36">
        <f>IF(B794="","",IFERROR(INDEX('Purchases'!$G$2:$G$1000,MATCH(B794,'Purchases'!$A$2:$A$1000,0)),""))</f>
        <v/>
      </c>
      <c r="H794" s="37">
        <f>IF(B794="","",IFERROR(INDEX('Purchases'!$B$2:$B$1000,MATCH(B794,'Purchases'!$A$2:$A$1000,0)),""))</f>
        <v/>
      </c>
      <c r="I794" s="35" t="n"/>
      <c r="K794" s="38">
        <f>IF(A794="","",IF(J794&lt;&gt;"","Discarded",IF(COUNTIF('Sales'!$B$2:$B$1000,A794)-COUNTIFS('Sales'!$B$2:$B$1000,A794,'Sales'!$F$2:$F$1000,"Cancelled")-COUNTIFS('Sales'!$B$2:$B$1000,A794,'Sales'!$F$2:$F$1000,"Returned")&gt;0,"Sold",IF(N(I794)&gt;0,"Online","In stock"))))</f>
        <v/>
      </c>
      <c r="L794" s="37">
        <f>IF(K794&lt;&gt;"Sold","",IFERROR(MAXIFS('Sales'!$A$2:$A$1000,'Sales'!$B$2:$B$1000,A794,'Sales'!$F$2:$F$1000,"&lt;&gt;Cancelled",'Sales'!$F$2:$F$1000,"&lt;&gt;Returned"),""))</f>
        <v/>
      </c>
      <c r="M794" s="39">
        <f>IF(OR(A794="",H794=""),"",IF(K794="Sold",IF(L794="","",L794-H794),TODAY()-H794))</f>
        <v/>
      </c>
      <c r="N794" s="38">
        <f>IF(OR(A794="",M794=""),"",IF(AND(K794&lt;&gt;"Sold",K794&lt;&gt;"Discarded",M794&gt;=JoursDormant),"Yes",""))</f>
        <v/>
      </c>
      <c r="O794" s="38">
        <f>IF(B794="","",IFERROR(INDEX('Purchases'!$I$2:$I$1000,MATCH(B794,'Purchases'!$A$2:$A$1000,0)),""))</f>
        <v/>
      </c>
    </row>
    <row r="795">
      <c r="G795" s="36">
        <f>IF(B795="","",IFERROR(INDEX('Purchases'!$G$2:$G$1000,MATCH(B795,'Purchases'!$A$2:$A$1000,0)),""))</f>
        <v/>
      </c>
      <c r="H795" s="37">
        <f>IF(B795="","",IFERROR(INDEX('Purchases'!$B$2:$B$1000,MATCH(B795,'Purchases'!$A$2:$A$1000,0)),""))</f>
        <v/>
      </c>
      <c r="I795" s="35" t="n"/>
      <c r="K795" s="38">
        <f>IF(A795="","",IF(J795&lt;&gt;"","Discarded",IF(COUNTIF('Sales'!$B$2:$B$1000,A795)-COUNTIFS('Sales'!$B$2:$B$1000,A795,'Sales'!$F$2:$F$1000,"Cancelled")-COUNTIFS('Sales'!$B$2:$B$1000,A795,'Sales'!$F$2:$F$1000,"Returned")&gt;0,"Sold",IF(N(I795)&gt;0,"Online","In stock"))))</f>
        <v/>
      </c>
      <c r="L795" s="37">
        <f>IF(K795&lt;&gt;"Sold","",IFERROR(MAXIFS('Sales'!$A$2:$A$1000,'Sales'!$B$2:$B$1000,A795,'Sales'!$F$2:$F$1000,"&lt;&gt;Cancelled",'Sales'!$F$2:$F$1000,"&lt;&gt;Returned"),""))</f>
        <v/>
      </c>
      <c r="M795" s="39">
        <f>IF(OR(A795="",H795=""),"",IF(K795="Sold",IF(L795="","",L795-H795),TODAY()-H795))</f>
        <v/>
      </c>
      <c r="N795" s="38">
        <f>IF(OR(A795="",M795=""),"",IF(AND(K795&lt;&gt;"Sold",K795&lt;&gt;"Discarded",M795&gt;=JoursDormant),"Yes",""))</f>
        <v/>
      </c>
      <c r="O795" s="38">
        <f>IF(B795="","",IFERROR(INDEX('Purchases'!$I$2:$I$1000,MATCH(B795,'Purchases'!$A$2:$A$1000,0)),""))</f>
        <v/>
      </c>
    </row>
    <row r="796">
      <c r="G796" s="36">
        <f>IF(B796="","",IFERROR(INDEX('Purchases'!$G$2:$G$1000,MATCH(B796,'Purchases'!$A$2:$A$1000,0)),""))</f>
        <v/>
      </c>
      <c r="H796" s="37">
        <f>IF(B796="","",IFERROR(INDEX('Purchases'!$B$2:$B$1000,MATCH(B796,'Purchases'!$A$2:$A$1000,0)),""))</f>
        <v/>
      </c>
      <c r="I796" s="35" t="n"/>
      <c r="K796" s="38">
        <f>IF(A796="","",IF(J796&lt;&gt;"","Discarded",IF(COUNTIF('Sales'!$B$2:$B$1000,A796)-COUNTIFS('Sales'!$B$2:$B$1000,A796,'Sales'!$F$2:$F$1000,"Cancelled")-COUNTIFS('Sales'!$B$2:$B$1000,A796,'Sales'!$F$2:$F$1000,"Returned")&gt;0,"Sold",IF(N(I796)&gt;0,"Online","In stock"))))</f>
        <v/>
      </c>
      <c r="L796" s="37">
        <f>IF(K796&lt;&gt;"Sold","",IFERROR(MAXIFS('Sales'!$A$2:$A$1000,'Sales'!$B$2:$B$1000,A796,'Sales'!$F$2:$F$1000,"&lt;&gt;Cancelled",'Sales'!$F$2:$F$1000,"&lt;&gt;Returned"),""))</f>
        <v/>
      </c>
      <c r="M796" s="39">
        <f>IF(OR(A796="",H796=""),"",IF(K796="Sold",IF(L796="","",L796-H796),TODAY()-H796))</f>
        <v/>
      </c>
      <c r="N796" s="38">
        <f>IF(OR(A796="",M796=""),"",IF(AND(K796&lt;&gt;"Sold",K796&lt;&gt;"Discarded",M796&gt;=JoursDormant),"Yes",""))</f>
        <v/>
      </c>
      <c r="O796" s="38">
        <f>IF(B796="","",IFERROR(INDEX('Purchases'!$I$2:$I$1000,MATCH(B796,'Purchases'!$A$2:$A$1000,0)),""))</f>
        <v/>
      </c>
    </row>
    <row r="797">
      <c r="G797" s="36">
        <f>IF(B797="","",IFERROR(INDEX('Purchases'!$G$2:$G$1000,MATCH(B797,'Purchases'!$A$2:$A$1000,0)),""))</f>
        <v/>
      </c>
      <c r="H797" s="37">
        <f>IF(B797="","",IFERROR(INDEX('Purchases'!$B$2:$B$1000,MATCH(B797,'Purchases'!$A$2:$A$1000,0)),""))</f>
        <v/>
      </c>
      <c r="I797" s="35" t="n"/>
      <c r="K797" s="38">
        <f>IF(A797="","",IF(J797&lt;&gt;"","Discarded",IF(COUNTIF('Sales'!$B$2:$B$1000,A797)-COUNTIFS('Sales'!$B$2:$B$1000,A797,'Sales'!$F$2:$F$1000,"Cancelled")-COUNTIFS('Sales'!$B$2:$B$1000,A797,'Sales'!$F$2:$F$1000,"Returned")&gt;0,"Sold",IF(N(I797)&gt;0,"Online","In stock"))))</f>
        <v/>
      </c>
      <c r="L797" s="37">
        <f>IF(K797&lt;&gt;"Sold","",IFERROR(MAXIFS('Sales'!$A$2:$A$1000,'Sales'!$B$2:$B$1000,A797,'Sales'!$F$2:$F$1000,"&lt;&gt;Cancelled",'Sales'!$F$2:$F$1000,"&lt;&gt;Returned"),""))</f>
        <v/>
      </c>
      <c r="M797" s="39">
        <f>IF(OR(A797="",H797=""),"",IF(K797="Sold",IF(L797="","",L797-H797),TODAY()-H797))</f>
        <v/>
      </c>
      <c r="N797" s="38">
        <f>IF(OR(A797="",M797=""),"",IF(AND(K797&lt;&gt;"Sold",K797&lt;&gt;"Discarded",M797&gt;=JoursDormant),"Yes",""))</f>
        <v/>
      </c>
      <c r="O797" s="38">
        <f>IF(B797="","",IFERROR(INDEX('Purchases'!$I$2:$I$1000,MATCH(B797,'Purchases'!$A$2:$A$1000,0)),""))</f>
        <v/>
      </c>
    </row>
    <row r="798">
      <c r="G798" s="36">
        <f>IF(B798="","",IFERROR(INDEX('Purchases'!$G$2:$G$1000,MATCH(B798,'Purchases'!$A$2:$A$1000,0)),""))</f>
        <v/>
      </c>
      <c r="H798" s="37">
        <f>IF(B798="","",IFERROR(INDEX('Purchases'!$B$2:$B$1000,MATCH(B798,'Purchases'!$A$2:$A$1000,0)),""))</f>
        <v/>
      </c>
      <c r="I798" s="35" t="n"/>
      <c r="K798" s="38">
        <f>IF(A798="","",IF(J798&lt;&gt;"","Discarded",IF(COUNTIF('Sales'!$B$2:$B$1000,A798)-COUNTIFS('Sales'!$B$2:$B$1000,A798,'Sales'!$F$2:$F$1000,"Cancelled")-COUNTIFS('Sales'!$B$2:$B$1000,A798,'Sales'!$F$2:$F$1000,"Returned")&gt;0,"Sold",IF(N(I798)&gt;0,"Online","In stock"))))</f>
        <v/>
      </c>
      <c r="L798" s="37">
        <f>IF(K798&lt;&gt;"Sold","",IFERROR(MAXIFS('Sales'!$A$2:$A$1000,'Sales'!$B$2:$B$1000,A798,'Sales'!$F$2:$F$1000,"&lt;&gt;Cancelled",'Sales'!$F$2:$F$1000,"&lt;&gt;Returned"),""))</f>
        <v/>
      </c>
      <c r="M798" s="39">
        <f>IF(OR(A798="",H798=""),"",IF(K798="Sold",IF(L798="","",L798-H798),TODAY()-H798))</f>
        <v/>
      </c>
      <c r="N798" s="38">
        <f>IF(OR(A798="",M798=""),"",IF(AND(K798&lt;&gt;"Sold",K798&lt;&gt;"Discarded",M798&gt;=JoursDormant),"Yes",""))</f>
        <v/>
      </c>
      <c r="O798" s="38">
        <f>IF(B798="","",IFERROR(INDEX('Purchases'!$I$2:$I$1000,MATCH(B798,'Purchases'!$A$2:$A$1000,0)),""))</f>
        <v/>
      </c>
    </row>
    <row r="799">
      <c r="G799" s="36">
        <f>IF(B799="","",IFERROR(INDEX('Purchases'!$G$2:$G$1000,MATCH(B799,'Purchases'!$A$2:$A$1000,0)),""))</f>
        <v/>
      </c>
      <c r="H799" s="37">
        <f>IF(B799="","",IFERROR(INDEX('Purchases'!$B$2:$B$1000,MATCH(B799,'Purchases'!$A$2:$A$1000,0)),""))</f>
        <v/>
      </c>
      <c r="I799" s="35" t="n"/>
      <c r="K799" s="38">
        <f>IF(A799="","",IF(J799&lt;&gt;"","Discarded",IF(COUNTIF('Sales'!$B$2:$B$1000,A799)-COUNTIFS('Sales'!$B$2:$B$1000,A799,'Sales'!$F$2:$F$1000,"Cancelled")-COUNTIFS('Sales'!$B$2:$B$1000,A799,'Sales'!$F$2:$F$1000,"Returned")&gt;0,"Sold",IF(N(I799)&gt;0,"Online","In stock"))))</f>
        <v/>
      </c>
      <c r="L799" s="37">
        <f>IF(K799&lt;&gt;"Sold","",IFERROR(MAXIFS('Sales'!$A$2:$A$1000,'Sales'!$B$2:$B$1000,A799,'Sales'!$F$2:$F$1000,"&lt;&gt;Cancelled",'Sales'!$F$2:$F$1000,"&lt;&gt;Returned"),""))</f>
        <v/>
      </c>
      <c r="M799" s="39">
        <f>IF(OR(A799="",H799=""),"",IF(K799="Sold",IF(L799="","",L799-H799),TODAY()-H799))</f>
        <v/>
      </c>
      <c r="N799" s="38">
        <f>IF(OR(A799="",M799=""),"",IF(AND(K799&lt;&gt;"Sold",K799&lt;&gt;"Discarded",M799&gt;=JoursDormant),"Yes",""))</f>
        <v/>
      </c>
      <c r="O799" s="38">
        <f>IF(B799="","",IFERROR(INDEX('Purchases'!$I$2:$I$1000,MATCH(B799,'Purchases'!$A$2:$A$1000,0)),""))</f>
        <v/>
      </c>
    </row>
    <row r="800">
      <c r="G800" s="36">
        <f>IF(B800="","",IFERROR(INDEX('Purchases'!$G$2:$G$1000,MATCH(B800,'Purchases'!$A$2:$A$1000,0)),""))</f>
        <v/>
      </c>
      <c r="H800" s="37">
        <f>IF(B800="","",IFERROR(INDEX('Purchases'!$B$2:$B$1000,MATCH(B800,'Purchases'!$A$2:$A$1000,0)),""))</f>
        <v/>
      </c>
      <c r="I800" s="35" t="n"/>
      <c r="K800" s="38">
        <f>IF(A800="","",IF(J800&lt;&gt;"","Discarded",IF(COUNTIF('Sales'!$B$2:$B$1000,A800)-COUNTIFS('Sales'!$B$2:$B$1000,A800,'Sales'!$F$2:$F$1000,"Cancelled")-COUNTIFS('Sales'!$B$2:$B$1000,A800,'Sales'!$F$2:$F$1000,"Returned")&gt;0,"Sold",IF(N(I800)&gt;0,"Online","In stock"))))</f>
        <v/>
      </c>
      <c r="L800" s="37">
        <f>IF(K800&lt;&gt;"Sold","",IFERROR(MAXIFS('Sales'!$A$2:$A$1000,'Sales'!$B$2:$B$1000,A800,'Sales'!$F$2:$F$1000,"&lt;&gt;Cancelled",'Sales'!$F$2:$F$1000,"&lt;&gt;Returned"),""))</f>
        <v/>
      </c>
      <c r="M800" s="39">
        <f>IF(OR(A800="",H800=""),"",IF(K800="Sold",IF(L800="","",L800-H800),TODAY()-H800))</f>
        <v/>
      </c>
      <c r="N800" s="38">
        <f>IF(OR(A800="",M800=""),"",IF(AND(K800&lt;&gt;"Sold",K800&lt;&gt;"Discarded",M800&gt;=JoursDormant),"Yes",""))</f>
        <v/>
      </c>
      <c r="O800" s="38">
        <f>IF(B800="","",IFERROR(INDEX('Purchases'!$I$2:$I$1000,MATCH(B800,'Purchases'!$A$2:$A$1000,0)),""))</f>
        <v/>
      </c>
    </row>
    <row r="801">
      <c r="G801" s="36">
        <f>IF(B801="","",IFERROR(INDEX('Purchases'!$G$2:$G$1000,MATCH(B801,'Purchases'!$A$2:$A$1000,0)),""))</f>
        <v/>
      </c>
      <c r="H801" s="37">
        <f>IF(B801="","",IFERROR(INDEX('Purchases'!$B$2:$B$1000,MATCH(B801,'Purchases'!$A$2:$A$1000,0)),""))</f>
        <v/>
      </c>
      <c r="I801" s="35" t="n"/>
      <c r="K801" s="38">
        <f>IF(A801="","",IF(J801&lt;&gt;"","Discarded",IF(COUNTIF('Sales'!$B$2:$B$1000,A801)-COUNTIFS('Sales'!$B$2:$B$1000,A801,'Sales'!$F$2:$F$1000,"Cancelled")-COUNTIFS('Sales'!$B$2:$B$1000,A801,'Sales'!$F$2:$F$1000,"Returned")&gt;0,"Sold",IF(N(I801)&gt;0,"Online","In stock"))))</f>
        <v/>
      </c>
      <c r="L801" s="37">
        <f>IF(K801&lt;&gt;"Sold","",IFERROR(MAXIFS('Sales'!$A$2:$A$1000,'Sales'!$B$2:$B$1000,A801,'Sales'!$F$2:$F$1000,"&lt;&gt;Cancelled",'Sales'!$F$2:$F$1000,"&lt;&gt;Returned"),""))</f>
        <v/>
      </c>
      <c r="M801" s="39">
        <f>IF(OR(A801="",H801=""),"",IF(K801="Sold",IF(L801="","",L801-H801),TODAY()-H801))</f>
        <v/>
      </c>
      <c r="N801" s="38">
        <f>IF(OR(A801="",M801=""),"",IF(AND(K801&lt;&gt;"Sold",K801&lt;&gt;"Discarded",M801&gt;=JoursDormant),"Yes",""))</f>
        <v/>
      </c>
      <c r="O801" s="38">
        <f>IF(B801="","",IFERROR(INDEX('Purchases'!$I$2:$I$1000,MATCH(B801,'Purchases'!$A$2:$A$1000,0)),""))</f>
        <v/>
      </c>
    </row>
    <row r="802">
      <c r="G802" s="36">
        <f>IF(B802="","",IFERROR(INDEX('Purchases'!$G$2:$G$1000,MATCH(B802,'Purchases'!$A$2:$A$1000,0)),""))</f>
        <v/>
      </c>
      <c r="H802" s="37">
        <f>IF(B802="","",IFERROR(INDEX('Purchases'!$B$2:$B$1000,MATCH(B802,'Purchases'!$A$2:$A$1000,0)),""))</f>
        <v/>
      </c>
      <c r="I802" s="35" t="n"/>
      <c r="K802" s="38">
        <f>IF(A802="","",IF(J802&lt;&gt;"","Discarded",IF(COUNTIF('Sales'!$B$2:$B$1000,A802)-COUNTIFS('Sales'!$B$2:$B$1000,A802,'Sales'!$F$2:$F$1000,"Cancelled")-COUNTIFS('Sales'!$B$2:$B$1000,A802,'Sales'!$F$2:$F$1000,"Returned")&gt;0,"Sold",IF(N(I802)&gt;0,"Online","In stock"))))</f>
        <v/>
      </c>
      <c r="L802" s="37">
        <f>IF(K802&lt;&gt;"Sold","",IFERROR(MAXIFS('Sales'!$A$2:$A$1000,'Sales'!$B$2:$B$1000,A802,'Sales'!$F$2:$F$1000,"&lt;&gt;Cancelled",'Sales'!$F$2:$F$1000,"&lt;&gt;Returned"),""))</f>
        <v/>
      </c>
      <c r="M802" s="39">
        <f>IF(OR(A802="",H802=""),"",IF(K802="Sold",IF(L802="","",L802-H802),TODAY()-H802))</f>
        <v/>
      </c>
      <c r="N802" s="38">
        <f>IF(OR(A802="",M802=""),"",IF(AND(K802&lt;&gt;"Sold",K802&lt;&gt;"Discarded",M802&gt;=JoursDormant),"Yes",""))</f>
        <v/>
      </c>
      <c r="O802" s="38">
        <f>IF(B802="","",IFERROR(INDEX('Purchases'!$I$2:$I$1000,MATCH(B802,'Purchases'!$A$2:$A$1000,0)),""))</f>
        <v/>
      </c>
    </row>
    <row r="803">
      <c r="G803" s="36">
        <f>IF(B803="","",IFERROR(INDEX('Purchases'!$G$2:$G$1000,MATCH(B803,'Purchases'!$A$2:$A$1000,0)),""))</f>
        <v/>
      </c>
      <c r="H803" s="37">
        <f>IF(B803="","",IFERROR(INDEX('Purchases'!$B$2:$B$1000,MATCH(B803,'Purchases'!$A$2:$A$1000,0)),""))</f>
        <v/>
      </c>
      <c r="I803" s="35" t="n"/>
      <c r="K803" s="38">
        <f>IF(A803="","",IF(J803&lt;&gt;"","Discarded",IF(COUNTIF('Sales'!$B$2:$B$1000,A803)-COUNTIFS('Sales'!$B$2:$B$1000,A803,'Sales'!$F$2:$F$1000,"Cancelled")-COUNTIFS('Sales'!$B$2:$B$1000,A803,'Sales'!$F$2:$F$1000,"Returned")&gt;0,"Sold",IF(N(I803)&gt;0,"Online","In stock"))))</f>
        <v/>
      </c>
      <c r="L803" s="37">
        <f>IF(K803&lt;&gt;"Sold","",IFERROR(MAXIFS('Sales'!$A$2:$A$1000,'Sales'!$B$2:$B$1000,A803,'Sales'!$F$2:$F$1000,"&lt;&gt;Cancelled",'Sales'!$F$2:$F$1000,"&lt;&gt;Returned"),""))</f>
        <v/>
      </c>
      <c r="M803" s="39">
        <f>IF(OR(A803="",H803=""),"",IF(K803="Sold",IF(L803="","",L803-H803),TODAY()-H803))</f>
        <v/>
      </c>
      <c r="N803" s="38">
        <f>IF(OR(A803="",M803=""),"",IF(AND(K803&lt;&gt;"Sold",K803&lt;&gt;"Discarded",M803&gt;=JoursDormant),"Yes",""))</f>
        <v/>
      </c>
      <c r="O803" s="38">
        <f>IF(B803="","",IFERROR(INDEX('Purchases'!$I$2:$I$1000,MATCH(B803,'Purchases'!$A$2:$A$1000,0)),""))</f>
        <v/>
      </c>
    </row>
    <row r="804">
      <c r="G804" s="36">
        <f>IF(B804="","",IFERROR(INDEX('Purchases'!$G$2:$G$1000,MATCH(B804,'Purchases'!$A$2:$A$1000,0)),""))</f>
        <v/>
      </c>
      <c r="H804" s="37">
        <f>IF(B804="","",IFERROR(INDEX('Purchases'!$B$2:$B$1000,MATCH(B804,'Purchases'!$A$2:$A$1000,0)),""))</f>
        <v/>
      </c>
      <c r="I804" s="35" t="n"/>
      <c r="K804" s="38">
        <f>IF(A804="","",IF(J804&lt;&gt;"","Discarded",IF(COUNTIF('Sales'!$B$2:$B$1000,A804)-COUNTIFS('Sales'!$B$2:$B$1000,A804,'Sales'!$F$2:$F$1000,"Cancelled")-COUNTIFS('Sales'!$B$2:$B$1000,A804,'Sales'!$F$2:$F$1000,"Returned")&gt;0,"Sold",IF(N(I804)&gt;0,"Online","In stock"))))</f>
        <v/>
      </c>
      <c r="L804" s="37">
        <f>IF(K804&lt;&gt;"Sold","",IFERROR(MAXIFS('Sales'!$A$2:$A$1000,'Sales'!$B$2:$B$1000,A804,'Sales'!$F$2:$F$1000,"&lt;&gt;Cancelled",'Sales'!$F$2:$F$1000,"&lt;&gt;Returned"),""))</f>
        <v/>
      </c>
      <c r="M804" s="39">
        <f>IF(OR(A804="",H804=""),"",IF(K804="Sold",IF(L804="","",L804-H804),TODAY()-H804))</f>
        <v/>
      </c>
      <c r="N804" s="38">
        <f>IF(OR(A804="",M804=""),"",IF(AND(K804&lt;&gt;"Sold",K804&lt;&gt;"Discarded",M804&gt;=JoursDormant),"Yes",""))</f>
        <v/>
      </c>
      <c r="O804" s="38">
        <f>IF(B804="","",IFERROR(INDEX('Purchases'!$I$2:$I$1000,MATCH(B804,'Purchases'!$A$2:$A$1000,0)),""))</f>
        <v/>
      </c>
    </row>
    <row r="805">
      <c r="G805" s="36">
        <f>IF(B805="","",IFERROR(INDEX('Purchases'!$G$2:$G$1000,MATCH(B805,'Purchases'!$A$2:$A$1000,0)),""))</f>
        <v/>
      </c>
      <c r="H805" s="37">
        <f>IF(B805="","",IFERROR(INDEX('Purchases'!$B$2:$B$1000,MATCH(B805,'Purchases'!$A$2:$A$1000,0)),""))</f>
        <v/>
      </c>
      <c r="I805" s="35" t="n"/>
      <c r="K805" s="38">
        <f>IF(A805="","",IF(J805&lt;&gt;"","Discarded",IF(COUNTIF('Sales'!$B$2:$B$1000,A805)-COUNTIFS('Sales'!$B$2:$B$1000,A805,'Sales'!$F$2:$F$1000,"Cancelled")-COUNTIFS('Sales'!$B$2:$B$1000,A805,'Sales'!$F$2:$F$1000,"Returned")&gt;0,"Sold",IF(N(I805)&gt;0,"Online","In stock"))))</f>
        <v/>
      </c>
      <c r="L805" s="37">
        <f>IF(K805&lt;&gt;"Sold","",IFERROR(MAXIFS('Sales'!$A$2:$A$1000,'Sales'!$B$2:$B$1000,A805,'Sales'!$F$2:$F$1000,"&lt;&gt;Cancelled",'Sales'!$F$2:$F$1000,"&lt;&gt;Returned"),""))</f>
        <v/>
      </c>
      <c r="M805" s="39">
        <f>IF(OR(A805="",H805=""),"",IF(K805="Sold",IF(L805="","",L805-H805),TODAY()-H805))</f>
        <v/>
      </c>
      <c r="N805" s="38">
        <f>IF(OR(A805="",M805=""),"",IF(AND(K805&lt;&gt;"Sold",K805&lt;&gt;"Discarded",M805&gt;=JoursDormant),"Yes",""))</f>
        <v/>
      </c>
      <c r="O805" s="38">
        <f>IF(B805="","",IFERROR(INDEX('Purchases'!$I$2:$I$1000,MATCH(B805,'Purchases'!$A$2:$A$1000,0)),""))</f>
        <v/>
      </c>
    </row>
    <row r="806">
      <c r="G806" s="36">
        <f>IF(B806="","",IFERROR(INDEX('Purchases'!$G$2:$G$1000,MATCH(B806,'Purchases'!$A$2:$A$1000,0)),""))</f>
        <v/>
      </c>
      <c r="H806" s="37">
        <f>IF(B806="","",IFERROR(INDEX('Purchases'!$B$2:$B$1000,MATCH(B806,'Purchases'!$A$2:$A$1000,0)),""))</f>
        <v/>
      </c>
      <c r="I806" s="35" t="n"/>
      <c r="K806" s="38">
        <f>IF(A806="","",IF(J806&lt;&gt;"","Discarded",IF(COUNTIF('Sales'!$B$2:$B$1000,A806)-COUNTIFS('Sales'!$B$2:$B$1000,A806,'Sales'!$F$2:$F$1000,"Cancelled")-COUNTIFS('Sales'!$B$2:$B$1000,A806,'Sales'!$F$2:$F$1000,"Returned")&gt;0,"Sold",IF(N(I806)&gt;0,"Online","In stock"))))</f>
        <v/>
      </c>
      <c r="L806" s="37">
        <f>IF(K806&lt;&gt;"Sold","",IFERROR(MAXIFS('Sales'!$A$2:$A$1000,'Sales'!$B$2:$B$1000,A806,'Sales'!$F$2:$F$1000,"&lt;&gt;Cancelled",'Sales'!$F$2:$F$1000,"&lt;&gt;Returned"),""))</f>
        <v/>
      </c>
      <c r="M806" s="39">
        <f>IF(OR(A806="",H806=""),"",IF(K806="Sold",IF(L806="","",L806-H806),TODAY()-H806))</f>
        <v/>
      </c>
      <c r="N806" s="38">
        <f>IF(OR(A806="",M806=""),"",IF(AND(K806&lt;&gt;"Sold",K806&lt;&gt;"Discarded",M806&gt;=JoursDormant),"Yes",""))</f>
        <v/>
      </c>
      <c r="O806" s="38">
        <f>IF(B806="","",IFERROR(INDEX('Purchases'!$I$2:$I$1000,MATCH(B806,'Purchases'!$A$2:$A$1000,0)),""))</f>
        <v/>
      </c>
    </row>
    <row r="807">
      <c r="G807" s="36">
        <f>IF(B807="","",IFERROR(INDEX('Purchases'!$G$2:$G$1000,MATCH(B807,'Purchases'!$A$2:$A$1000,0)),""))</f>
        <v/>
      </c>
      <c r="H807" s="37">
        <f>IF(B807="","",IFERROR(INDEX('Purchases'!$B$2:$B$1000,MATCH(B807,'Purchases'!$A$2:$A$1000,0)),""))</f>
        <v/>
      </c>
      <c r="I807" s="35" t="n"/>
      <c r="K807" s="38">
        <f>IF(A807="","",IF(J807&lt;&gt;"","Discarded",IF(COUNTIF('Sales'!$B$2:$B$1000,A807)-COUNTIFS('Sales'!$B$2:$B$1000,A807,'Sales'!$F$2:$F$1000,"Cancelled")-COUNTIFS('Sales'!$B$2:$B$1000,A807,'Sales'!$F$2:$F$1000,"Returned")&gt;0,"Sold",IF(N(I807)&gt;0,"Online","In stock"))))</f>
        <v/>
      </c>
      <c r="L807" s="37">
        <f>IF(K807&lt;&gt;"Sold","",IFERROR(MAXIFS('Sales'!$A$2:$A$1000,'Sales'!$B$2:$B$1000,A807,'Sales'!$F$2:$F$1000,"&lt;&gt;Cancelled",'Sales'!$F$2:$F$1000,"&lt;&gt;Returned"),""))</f>
        <v/>
      </c>
      <c r="M807" s="39">
        <f>IF(OR(A807="",H807=""),"",IF(K807="Sold",IF(L807="","",L807-H807),TODAY()-H807))</f>
        <v/>
      </c>
      <c r="N807" s="38">
        <f>IF(OR(A807="",M807=""),"",IF(AND(K807&lt;&gt;"Sold",K807&lt;&gt;"Discarded",M807&gt;=JoursDormant),"Yes",""))</f>
        <v/>
      </c>
      <c r="O807" s="38">
        <f>IF(B807="","",IFERROR(INDEX('Purchases'!$I$2:$I$1000,MATCH(B807,'Purchases'!$A$2:$A$1000,0)),""))</f>
        <v/>
      </c>
    </row>
    <row r="808">
      <c r="G808" s="36">
        <f>IF(B808="","",IFERROR(INDEX('Purchases'!$G$2:$G$1000,MATCH(B808,'Purchases'!$A$2:$A$1000,0)),""))</f>
        <v/>
      </c>
      <c r="H808" s="37">
        <f>IF(B808="","",IFERROR(INDEX('Purchases'!$B$2:$B$1000,MATCH(B808,'Purchases'!$A$2:$A$1000,0)),""))</f>
        <v/>
      </c>
      <c r="I808" s="35" t="n"/>
      <c r="K808" s="38">
        <f>IF(A808="","",IF(J808&lt;&gt;"","Discarded",IF(COUNTIF('Sales'!$B$2:$B$1000,A808)-COUNTIFS('Sales'!$B$2:$B$1000,A808,'Sales'!$F$2:$F$1000,"Cancelled")-COUNTIFS('Sales'!$B$2:$B$1000,A808,'Sales'!$F$2:$F$1000,"Returned")&gt;0,"Sold",IF(N(I808)&gt;0,"Online","In stock"))))</f>
        <v/>
      </c>
      <c r="L808" s="37">
        <f>IF(K808&lt;&gt;"Sold","",IFERROR(MAXIFS('Sales'!$A$2:$A$1000,'Sales'!$B$2:$B$1000,A808,'Sales'!$F$2:$F$1000,"&lt;&gt;Cancelled",'Sales'!$F$2:$F$1000,"&lt;&gt;Returned"),""))</f>
        <v/>
      </c>
      <c r="M808" s="39">
        <f>IF(OR(A808="",H808=""),"",IF(K808="Sold",IF(L808="","",L808-H808),TODAY()-H808))</f>
        <v/>
      </c>
      <c r="N808" s="38">
        <f>IF(OR(A808="",M808=""),"",IF(AND(K808&lt;&gt;"Sold",K808&lt;&gt;"Discarded",M808&gt;=JoursDormant),"Yes",""))</f>
        <v/>
      </c>
      <c r="O808" s="38">
        <f>IF(B808="","",IFERROR(INDEX('Purchases'!$I$2:$I$1000,MATCH(B808,'Purchases'!$A$2:$A$1000,0)),""))</f>
        <v/>
      </c>
    </row>
    <row r="809">
      <c r="G809" s="36">
        <f>IF(B809="","",IFERROR(INDEX('Purchases'!$G$2:$G$1000,MATCH(B809,'Purchases'!$A$2:$A$1000,0)),""))</f>
        <v/>
      </c>
      <c r="H809" s="37">
        <f>IF(B809="","",IFERROR(INDEX('Purchases'!$B$2:$B$1000,MATCH(B809,'Purchases'!$A$2:$A$1000,0)),""))</f>
        <v/>
      </c>
      <c r="I809" s="35" t="n"/>
      <c r="K809" s="38">
        <f>IF(A809="","",IF(J809&lt;&gt;"","Discarded",IF(COUNTIF('Sales'!$B$2:$B$1000,A809)-COUNTIFS('Sales'!$B$2:$B$1000,A809,'Sales'!$F$2:$F$1000,"Cancelled")-COUNTIFS('Sales'!$B$2:$B$1000,A809,'Sales'!$F$2:$F$1000,"Returned")&gt;0,"Sold",IF(N(I809)&gt;0,"Online","In stock"))))</f>
        <v/>
      </c>
      <c r="L809" s="37">
        <f>IF(K809&lt;&gt;"Sold","",IFERROR(MAXIFS('Sales'!$A$2:$A$1000,'Sales'!$B$2:$B$1000,A809,'Sales'!$F$2:$F$1000,"&lt;&gt;Cancelled",'Sales'!$F$2:$F$1000,"&lt;&gt;Returned"),""))</f>
        <v/>
      </c>
      <c r="M809" s="39">
        <f>IF(OR(A809="",H809=""),"",IF(K809="Sold",IF(L809="","",L809-H809),TODAY()-H809))</f>
        <v/>
      </c>
      <c r="N809" s="38">
        <f>IF(OR(A809="",M809=""),"",IF(AND(K809&lt;&gt;"Sold",K809&lt;&gt;"Discarded",M809&gt;=JoursDormant),"Yes",""))</f>
        <v/>
      </c>
      <c r="O809" s="38">
        <f>IF(B809="","",IFERROR(INDEX('Purchases'!$I$2:$I$1000,MATCH(B809,'Purchases'!$A$2:$A$1000,0)),""))</f>
        <v/>
      </c>
    </row>
    <row r="810">
      <c r="G810" s="36">
        <f>IF(B810="","",IFERROR(INDEX('Purchases'!$G$2:$G$1000,MATCH(B810,'Purchases'!$A$2:$A$1000,0)),""))</f>
        <v/>
      </c>
      <c r="H810" s="37">
        <f>IF(B810="","",IFERROR(INDEX('Purchases'!$B$2:$B$1000,MATCH(B810,'Purchases'!$A$2:$A$1000,0)),""))</f>
        <v/>
      </c>
      <c r="I810" s="35" t="n"/>
      <c r="K810" s="38">
        <f>IF(A810="","",IF(J810&lt;&gt;"","Discarded",IF(COUNTIF('Sales'!$B$2:$B$1000,A810)-COUNTIFS('Sales'!$B$2:$B$1000,A810,'Sales'!$F$2:$F$1000,"Cancelled")-COUNTIFS('Sales'!$B$2:$B$1000,A810,'Sales'!$F$2:$F$1000,"Returned")&gt;0,"Sold",IF(N(I810)&gt;0,"Online","In stock"))))</f>
        <v/>
      </c>
      <c r="L810" s="37">
        <f>IF(K810&lt;&gt;"Sold","",IFERROR(MAXIFS('Sales'!$A$2:$A$1000,'Sales'!$B$2:$B$1000,A810,'Sales'!$F$2:$F$1000,"&lt;&gt;Cancelled",'Sales'!$F$2:$F$1000,"&lt;&gt;Returned"),""))</f>
        <v/>
      </c>
      <c r="M810" s="39">
        <f>IF(OR(A810="",H810=""),"",IF(K810="Sold",IF(L810="","",L810-H810),TODAY()-H810))</f>
        <v/>
      </c>
      <c r="N810" s="38">
        <f>IF(OR(A810="",M810=""),"",IF(AND(K810&lt;&gt;"Sold",K810&lt;&gt;"Discarded",M810&gt;=JoursDormant),"Yes",""))</f>
        <v/>
      </c>
      <c r="O810" s="38">
        <f>IF(B810="","",IFERROR(INDEX('Purchases'!$I$2:$I$1000,MATCH(B810,'Purchases'!$A$2:$A$1000,0)),""))</f>
        <v/>
      </c>
    </row>
    <row r="811">
      <c r="G811" s="36">
        <f>IF(B811="","",IFERROR(INDEX('Purchases'!$G$2:$G$1000,MATCH(B811,'Purchases'!$A$2:$A$1000,0)),""))</f>
        <v/>
      </c>
      <c r="H811" s="37">
        <f>IF(B811="","",IFERROR(INDEX('Purchases'!$B$2:$B$1000,MATCH(B811,'Purchases'!$A$2:$A$1000,0)),""))</f>
        <v/>
      </c>
      <c r="I811" s="35" t="n"/>
      <c r="K811" s="38">
        <f>IF(A811="","",IF(J811&lt;&gt;"","Discarded",IF(COUNTIF('Sales'!$B$2:$B$1000,A811)-COUNTIFS('Sales'!$B$2:$B$1000,A811,'Sales'!$F$2:$F$1000,"Cancelled")-COUNTIFS('Sales'!$B$2:$B$1000,A811,'Sales'!$F$2:$F$1000,"Returned")&gt;0,"Sold",IF(N(I811)&gt;0,"Online","In stock"))))</f>
        <v/>
      </c>
      <c r="L811" s="37">
        <f>IF(K811&lt;&gt;"Sold","",IFERROR(MAXIFS('Sales'!$A$2:$A$1000,'Sales'!$B$2:$B$1000,A811,'Sales'!$F$2:$F$1000,"&lt;&gt;Cancelled",'Sales'!$F$2:$F$1000,"&lt;&gt;Returned"),""))</f>
        <v/>
      </c>
      <c r="M811" s="39">
        <f>IF(OR(A811="",H811=""),"",IF(K811="Sold",IF(L811="","",L811-H811),TODAY()-H811))</f>
        <v/>
      </c>
      <c r="N811" s="38">
        <f>IF(OR(A811="",M811=""),"",IF(AND(K811&lt;&gt;"Sold",K811&lt;&gt;"Discarded",M811&gt;=JoursDormant),"Yes",""))</f>
        <v/>
      </c>
      <c r="O811" s="38">
        <f>IF(B811="","",IFERROR(INDEX('Purchases'!$I$2:$I$1000,MATCH(B811,'Purchases'!$A$2:$A$1000,0)),""))</f>
        <v/>
      </c>
    </row>
    <row r="812">
      <c r="G812" s="36">
        <f>IF(B812="","",IFERROR(INDEX('Purchases'!$G$2:$G$1000,MATCH(B812,'Purchases'!$A$2:$A$1000,0)),""))</f>
        <v/>
      </c>
      <c r="H812" s="37">
        <f>IF(B812="","",IFERROR(INDEX('Purchases'!$B$2:$B$1000,MATCH(B812,'Purchases'!$A$2:$A$1000,0)),""))</f>
        <v/>
      </c>
      <c r="I812" s="35" t="n"/>
      <c r="K812" s="38">
        <f>IF(A812="","",IF(J812&lt;&gt;"","Discarded",IF(COUNTIF('Sales'!$B$2:$B$1000,A812)-COUNTIFS('Sales'!$B$2:$B$1000,A812,'Sales'!$F$2:$F$1000,"Cancelled")-COUNTIFS('Sales'!$B$2:$B$1000,A812,'Sales'!$F$2:$F$1000,"Returned")&gt;0,"Sold",IF(N(I812)&gt;0,"Online","In stock"))))</f>
        <v/>
      </c>
      <c r="L812" s="37">
        <f>IF(K812&lt;&gt;"Sold","",IFERROR(MAXIFS('Sales'!$A$2:$A$1000,'Sales'!$B$2:$B$1000,A812,'Sales'!$F$2:$F$1000,"&lt;&gt;Cancelled",'Sales'!$F$2:$F$1000,"&lt;&gt;Returned"),""))</f>
        <v/>
      </c>
      <c r="M812" s="39">
        <f>IF(OR(A812="",H812=""),"",IF(K812="Sold",IF(L812="","",L812-H812),TODAY()-H812))</f>
        <v/>
      </c>
      <c r="N812" s="38">
        <f>IF(OR(A812="",M812=""),"",IF(AND(K812&lt;&gt;"Sold",K812&lt;&gt;"Discarded",M812&gt;=JoursDormant),"Yes",""))</f>
        <v/>
      </c>
      <c r="O812" s="38">
        <f>IF(B812="","",IFERROR(INDEX('Purchases'!$I$2:$I$1000,MATCH(B812,'Purchases'!$A$2:$A$1000,0)),""))</f>
        <v/>
      </c>
    </row>
    <row r="813">
      <c r="G813" s="36">
        <f>IF(B813="","",IFERROR(INDEX('Purchases'!$G$2:$G$1000,MATCH(B813,'Purchases'!$A$2:$A$1000,0)),""))</f>
        <v/>
      </c>
      <c r="H813" s="37">
        <f>IF(B813="","",IFERROR(INDEX('Purchases'!$B$2:$B$1000,MATCH(B813,'Purchases'!$A$2:$A$1000,0)),""))</f>
        <v/>
      </c>
      <c r="I813" s="35" t="n"/>
      <c r="K813" s="38">
        <f>IF(A813="","",IF(J813&lt;&gt;"","Discarded",IF(COUNTIF('Sales'!$B$2:$B$1000,A813)-COUNTIFS('Sales'!$B$2:$B$1000,A813,'Sales'!$F$2:$F$1000,"Cancelled")-COUNTIFS('Sales'!$B$2:$B$1000,A813,'Sales'!$F$2:$F$1000,"Returned")&gt;0,"Sold",IF(N(I813)&gt;0,"Online","In stock"))))</f>
        <v/>
      </c>
      <c r="L813" s="37">
        <f>IF(K813&lt;&gt;"Sold","",IFERROR(MAXIFS('Sales'!$A$2:$A$1000,'Sales'!$B$2:$B$1000,A813,'Sales'!$F$2:$F$1000,"&lt;&gt;Cancelled",'Sales'!$F$2:$F$1000,"&lt;&gt;Returned"),""))</f>
        <v/>
      </c>
      <c r="M813" s="39">
        <f>IF(OR(A813="",H813=""),"",IF(K813="Sold",IF(L813="","",L813-H813),TODAY()-H813))</f>
        <v/>
      </c>
      <c r="N813" s="38">
        <f>IF(OR(A813="",M813=""),"",IF(AND(K813&lt;&gt;"Sold",K813&lt;&gt;"Discarded",M813&gt;=JoursDormant),"Yes",""))</f>
        <v/>
      </c>
      <c r="O813" s="38">
        <f>IF(B813="","",IFERROR(INDEX('Purchases'!$I$2:$I$1000,MATCH(B813,'Purchases'!$A$2:$A$1000,0)),""))</f>
        <v/>
      </c>
    </row>
    <row r="814">
      <c r="G814" s="36">
        <f>IF(B814="","",IFERROR(INDEX('Purchases'!$G$2:$G$1000,MATCH(B814,'Purchases'!$A$2:$A$1000,0)),""))</f>
        <v/>
      </c>
      <c r="H814" s="37">
        <f>IF(B814="","",IFERROR(INDEX('Purchases'!$B$2:$B$1000,MATCH(B814,'Purchases'!$A$2:$A$1000,0)),""))</f>
        <v/>
      </c>
      <c r="I814" s="35" t="n"/>
      <c r="K814" s="38">
        <f>IF(A814="","",IF(J814&lt;&gt;"","Discarded",IF(COUNTIF('Sales'!$B$2:$B$1000,A814)-COUNTIFS('Sales'!$B$2:$B$1000,A814,'Sales'!$F$2:$F$1000,"Cancelled")-COUNTIFS('Sales'!$B$2:$B$1000,A814,'Sales'!$F$2:$F$1000,"Returned")&gt;0,"Sold",IF(N(I814)&gt;0,"Online","In stock"))))</f>
        <v/>
      </c>
      <c r="L814" s="37">
        <f>IF(K814&lt;&gt;"Sold","",IFERROR(MAXIFS('Sales'!$A$2:$A$1000,'Sales'!$B$2:$B$1000,A814,'Sales'!$F$2:$F$1000,"&lt;&gt;Cancelled",'Sales'!$F$2:$F$1000,"&lt;&gt;Returned"),""))</f>
        <v/>
      </c>
      <c r="M814" s="39">
        <f>IF(OR(A814="",H814=""),"",IF(K814="Sold",IF(L814="","",L814-H814),TODAY()-H814))</f>
        <v/>
      </c>
      <c r="N814" s="38">
        <f>IF(OR(A814="",M814=""),"",IF(AND(K814&lt;&gt;"Sold",K814&lt;&gt;"Discarded",M814&gt;=JoursDormant),"Yes",""))</f>
        <v/>
      </c>
      <c r="O814" s="38">
        <f>IF(B814="","",IFERROR(INDEX('Purchases'!$I$2:$I$1000,MATCH(B814,'Purchases'!$A$2:$A$1000,0)),""))</f>
        <v/>
      </c>
    </row>
    <row r="815">
      <c r="G815" s="36">
        <f>IF(B815="","",IFERROR(INDEX('Purchases'!$G$2:$G$1000,MATCH(B815,'Purchases'!$A$2:$A$1000,0)),""))</f>
        <v/>
      </c>
      <c r="H815" s="37">
        <f>IF(B815="","",IFERROR(INDEX('Purchases'!$B$2:$B$1000,MATCH(B815,'Purchases'!$A$2:$A$1000,0)),""))</f>
        <v/>
      </c>
      <c r="I815" s="35" t="n"/>
      <c r="K815" s="38">
        <f>IF(A815="","",IF(J815&lt;&gt;"","Discarded",IF(COUNTIF('Sales'!$B$2:$B$1000,A815)-COUNTIFS('Sales'!$B$2:$B$1000,A815,'Sales'!$F$2:$F$1000,"Cancelled")-COUNTIFS('Sales'!$B$2:$B$1000,A815,'Sales'!$F$2:$F$1000,"Returned")&gt;0,"Sold",IF(N(I815)&gt;0,"Online","In stock"))))</f>
        <v/>
      </c>
      <c r="L815" s="37">
        <f>IF(K815&lt;&gt;"Sold","",IFERROR(MAXIFS('Sales'!$A$2:$A$1000,'Sales'!$B$2:$B$1000,A815,'Sales'!$F$2:$F$1000,"&lt;&gt;Cancelled",'Sales'!$F$2:$F$1000,"&lt;&gt;Returned"),""))</f>
        <v/>
      </c>
      <c r="M815" s="39">
        <f>IF(OR(A815="",H815=""),"",IF(K815="Sold",IF(L815="","",L815-H815),TODAY()-H815))</f>
        <v/>
      </c>
      <c r="N815" s="38">
        <f>IF(OR(A815="",M815=""),"",IF(AND(K815&lt;&gt;"Sold",K815&lt;&gt;"Discarded",M815&gt;=JoursDormant),"Yes",""))</f>
        <v/>
      </c>
      <c r="O815" s="38">
        <f>IF(B815="","",IFERROR(INDEX('Purchases'!$I$2:$I$1000,MATCH(B815,'Purchases'!$A$2:$A$1000,0)),""))</f>
        <v/>
      </c>
    </row>
    <row r="816">
      <c r="G816" s="36">
        <f>IF(B816="","",IFERROR(INDEX('Purchases'!$G$2:$G$1000,MATCH(B816,'Purchases'!$A$2:$A$1000,0)),""))</f>
        <v/>
      </c>
      <c r="H816" s="37">
        <f>IF(B816="","",IFERROR(INDEX('Purchases'!$B$2:$B$1000,MATCH(B816,'Purchases'!$A$2:$A$1000,0)),""))</f>
        <v/>
      </c>
      <c r="I816" s="35" t="n"/>
      <c r="K816" s="38">
        <f>IF(A816="","",IF(J816&lt;&gt;"","Discarded",IF(COUNTIF('Sales'!$B$2:$B$1000,A816)-COUNTIFS('Sales'!$B$2:$B$1000,A816,'Sales'!$F$2:$F$1000,"Cancelled")-COUNTIFS('Sales'!$B$2:$B$1000,A816,'Sales'!$F$2:$F$1000,"Returned")&gt;0,"Sold",IF(N(I816)&gt;0,"Online","In stock"))))</f>
        <v/>
      </c>
      <c r="L816" s="37">
        <f>IF(K816&lt;&gt;"Sold","",IFERROR(MAXIFS('Sales'!$A$2:$A$1000,'Sales'!$B$2:$B$1000,A816,'Sales'!$F$2:$F$1000,"&lt;&gt;Cancelled",'Sales'!$F$2:$F$1000,"&lt;&gt;Returned"),""))</f>
        <v/>
      </c>
      <c r="M816" s="39">
        <f>IF(OR(A816="",H816=""),"",IF(K816="Sold",IF(L816="","",L816-H816),TODAY()-H816))</f>
        <v/>
      </c>
      <c r="N816" s="38">
        <f>IF(OR(A816="",M816=""),"",IF(AND(K816&lt;&gt;"Sold",K816&lt;&gt;"Discarded",M816&gt;=JoursDormant),"Yes",""))</f>
        <v/>
      </c>
      <c r="O816" s="38">
        <f>IF(B816="","",IFERROR(INDEX('Purchases'!$I$2:$I$1000,MATCH(B816,'Purchases'!$A$2:$A$1000,0)),""))</f>
        <v/>
      </c>
    </row>
    <row r="817">
      <c r="G817" s="36">
        <f>IF(B817="","",IFERROR(INDEX('Purchases'!$G$2:$G$1000,MATCH(B817,'Purchases'!$A$2:$A$1000,0)),""))</f>
        <v/>
      </c>
      <c r="H817" s="37">
        <f>IF(B817="","",IFERROR(INDEX('Purchases'!$B$2:$B$1000,MATCH(B817,'Purchases'!$A$2:$A$1000,0)),""))</f>
        <v/>
      </c>
      <c r="I817" s="35" t="n"/>
      <c r="K817" s="38">
        <f>IF(A817="","",IF(J817&lt;&gt;"","Discarded",IF(COUNTIF('Sales'!$B$2:$B$1000,A817)-COUNTIFS('Sales'!$B$2:$B$1000,A817,'Sales'!$F$2:$F$1000,"Cancelled")-COUNTIFS('Sales'!$B$2:$B$1000,A817,'Sales'!$F$2:$F$1000,"Returned")&gt;0,"Sold",IF(N(I817)&gt;0,"Online","In stock"))))</f>
        <v/>
      </c>
      <c r="L817" s="37">
        <f>IF(K817&lt;&gt;"Sold","",IFERROR(MAXIFS('Sales'!$A$2:$A$1000,'Sales'!$B$2:$B$1000,A817,'Sales'!$F$2:$F$1000,"&lt;&gt;Cancelled",'Sales'!$F$2:$F$1000,"&lt;&gt;Returned"),""))</f>
        <v/>
      </c>
      <c r="M817" s="39">
        <f>IF(OR(A817="",H817=""),"",IF(K817="Sold",IF(L817="","",L817-H817),TODAY()-H817))</f>
        <v/>
      </c>
      <c r="N817" s="38">
        <f>IF(OR(A817="",M817=""),"",IF(AND(K817&lt;&gt;"Sold",K817&lt;&gt;"Discarded",M817&gt;=JoursDormant),"Yes",""))</f>
        <v/>
      </c>
      <c r="O817" s="38">
        <f>IF(B817="","",IFERROR(INDEX('Purchases'!$I$2:$I$1000,MATCH(B817,'Purchases'!$A$2:$A$1000,0)),""))</f>
        <v/>
      </c>
    </row>
    <row r="818">
      <c r="G818" s="36">
        <f>IF(B818="","",IFERROR(INDEX('Purchases'!$G$2:$G$1000,MATCH(B818,'Purchases'!$A$2:$A$1000,0)),""))</f>
        <v/>
      </c>
      <c r="H818" s="37">
        <f>IF(B818="","",IFERROR(INDEX('Purchases'!$B$2:$B$1000,MATCH(B818,'Purchases'!$A$2:$A$1000,0)),""))</f>
        <v/>
      </c>
      <c r="I818" s="35" t="n"/>
      <c r="K818" s="38">
        <f>IF(A818="","",IF(J818&lt;&gt;"","Discarded",IF(COUNTIF('Sales'!$B$2:$B$1000,A818)-COUNTIFS('Sales'!$B$2:$B$1000,A818,'Sales'!$F$2:$F$1000,"Cancelled")-COUNTIFS('Sales'!$B$2:$B$1000,A818,'Sales'!$F$2:$F$1000,"Returned")&gt;0,"Sold",IF(N(I818)&gt;0,"Online","In stock"))))</f>
        <v/>
      </c>
      <c r="L818" s="37">
        <f>IF(K818&lt;&gt;"Sold","",IFERROR(MAXIFS('Sales'!$A$2:$A$1000,'Sales'!$B$2:$B$1000,A818,'Sales'!$F$2:$F$1000,"&lt;&gt;Cancelled",'Sales'!$F$2:$F$1000,"&lt;&gt;Returned"),""))</f>
        <v/>
      </c>
      <c r="M818" s="39">
        <f>IF(OR(A818="",H818=""),"",IF(K818="Sold",IF(L818="","",L818-H818),TODAY()-H818))</f>
        <v/>
      </c>
      <c r="N818" s="38">
        <f>IF(OR(A818="",M818=""),"",IF(AND(K818&lt;&gt;"Sold",K818&lt;&gt;"Discarded",M818&gt;=JoursDormant),"Yes",""))</f>
        <v/>
      </c>
      <c r="O818" s="38">
        <f>IF(B818="","",IFERROR(INDEX('Purchases'!$I$2:$I$1000,MATCH(B818,'Purchases'!$A$2:$A$1000,0)),""))</f>
        <v/>
      </c>
    </row>
    <row r="819">
      <c r="G819" s="36">
        <f>IF(B819="","",IFERROR(INDEX('Purchases'!$G$2:$G$1000,MATCH(B819,'Purchases'!$A$2:$A$1000,0)),""))</f>
        <v/>
      </c>
      <c r="H819" s="37">
        <f>IF(B819="","",IFERROR(INDEX('Purchases'!$B$2:$B$1000,MATCH(B819,'Purchases'!$A$2:$A$1000,0)),""))</f>
        <v/>
      </c>
      <c r="I819" s="35" t="n"/>
      <c r="K819" s="38">
        <f>IF(A819="","",IF(J819&lt;&gt;"","Discarded",IF(COUNTIF('Sales'!$B$2:$B$1000,A819)-COUNTIFS('Sales'!$B$2:$B$1000,A819,'Sales'!$F$2:$F$1000,"Cancelled")-COUNTIFS('Sales'!$B$2:$B$1000,A819,'Sales'!$F$2:$F$1000,"Returned")&gt;0,"Sold",IF(N(I819)&gt;0,"Online","In stock"))))</f>
        <v/>
      </c>
      <c r="L819" s="37">
        <f>IF(K819&lt;&gt;"Sold","",IFERROR(MAXIFS('Sales'!$A$2:$A$1000,'Sales'!$B$2:$B$1000,A819,'Sales'!$F$2:$F$1000,"&lt;&gt;Cancelled",'Sales'!$F$2:$F$1000,"&lt;&gt;Returned"),""))</f>
        <v/>
      </c>
      <c r="M819" s="39">
        <f>IF(OR(A819="",H819=""),"",IF(K819="Sold",IF(L819="","",L819-H819),TODAY()-H819))</f>
        <v/>
      </c>
      <c r="N819" s="38">
        <f>IF(OR(A819="",M819=""),"",IF(AND(K819&lt;&gt;"Sold",K819&lt;&gt;"Discarded",M819&gt;=JoursDormant),"Yes",""))</f>
        <v/>
      </c>
      <c r="O819" s="38">
        <f>IF(B819="","",IFERROR(INDEX('Purchases'!$I$2:$I$1000,MATCH(B819,'Purchases'!$A$2:$A$1000,0)),""))</f>
        <v/>
      </c>
    </row>
    <row r="820">
      <c r="G820" s="36">
        <f>IF(B820="","",IFERROR(INDEX('Purchases'!$G$2:$G$1000,MATCH(B820,'Purchases'!$A$2:$A$1000,0)),""))</f>
        <v/>
      </c>
      <c r="H820" s="37">
        <f>IF(B820="","",IFERROR(INDEX('Purchases'!$B$2:$B$1000,MATCH(B820,'Purchases'!$A$2:$A$1000,0)),""))</f>
        <v/>
      </c>
      <c r="I820" s="35" t="n"/>
      <c r="K820" s="38">
        <f>IF(A820="","",IF(J820&lt;&gt;"","Discarded",IF(COUNTIF('Sales'!$B$2:$B$1000,A820)-COUNTIFS('Sales'!$B$2:$B$1000,A820,'Sales'!$F$2:$F$1000,"Cancelled")-COUNTIFS('Sales'!$B$2:$B$1000,A820,'Sales'!$F$2:$F$1000,"Returned")&gt;0,"Sold",IF(N(I820)&gt;0,"Online","In stock"))))</f>
        <v/>
      </c>
      <c r="L820" s="37">
        <f>IF(K820&lt;&gt;"Sold","",IFERROR(MAXIFS('Sales'!$A$2:$A$1000,'Sales'!$B$2:$B$1000,A820,'Sales'!$F$2:$F$1000,"&lt;&gt;Cancelled",'Sales'!$F$2:$F$1000,"&lt;&gt;Returned"),""))</f>
        <v/>
      </c>
      <c r="M820" s="39">
        <f>IF(OR(A820="",H820=""),"",IF(K820="Sold",IF(L820="","",L820-H820),TODAY()-H820))</f>
        <v/>
      </c>
      <c r="N820" s="38">
        <f>IF(OR(A820="",M820=""),"",IF(AND(K820&lt;&gt;"Sold",K820&lt;&gt;"Discarded",M820&gt;=JoursDormant),"Yes",""))</f>
        <v/>
      </c>
      <c r="O820" s="38">
        <f>IF(B820="","",IFERROR(INDEX('Purchases'!$I$2:$I$1000,MATCH(B820,'Purchases'!$A$2:$A$1000,0)),""))</f>
        <v/>
      </c>
    </row>
    <row r="821">
      <c r="G821" s="36">
        <f>IF(B821="","",IFERROR(INDEX('Purchases'!$G$2:$G$1000,MATCH(B821,'Purchases'!$A$2:$A$1000,0)),""))</f>
        <v/>
      </c>
      <c r="H821" s="37">
        <f>IF(B821="","",IFERROR(INDEX('Purchases'!$B$2:$B$1000,MATCH(B821,'Purchases'!$A$2:$A$1000,0)),""))</f>
        <v/>
      </c>
      <c r="I821" s="35" t="n"/>
      <c r="K821" s="38">
        <f>IF(A821="","",IF(J821&lt;&gt;"","Discarded",IF(COUNTIF('Sales'!$B$2:$B$1000,A821)-COUNTIFS('Sales'!$B$2:$B$1000,A821,'Sales'!$F$2:$F$1000,"Cancelled")-COUNTIFS('Sales'!$B$2:$B$1000,A821,'Sales'!$F$2:$F$1000,"Returned")&gt;0,"Sold",IF(N(I821)&gt;0,"Online","In stock"))))</f>
        <v/>
      </c>
      <c r="L821" s="37">
        <f>IF(K821&lt;&gt;"Sold","",IFERROR(MAXIFS('Sales'!$A$2:$A$1000,'Sales'!$B$2:$B$1000,A821,'Sales'!$F$2:$F$1000,"&lt;&gt;Cancelled",'Sales'!$F$2:$F$1000,"&lt;&gt;Returned"),""))</f>
        <v/>
      </c>
      <c r="M821" s="39">
        <f>IF(OR(A821="",H821=""),"",IF(K821="Sold",IF(L821="","",L821-H821),TODAY()-H821))</f>
        <v/>
      </c>
      <c r="N821" s="38">
        <f>IF(OR(A821="",M821=""),"",IF(AND(K821&lt;&gt;"Sold",K821&lt;&gt;"Discarded",M821&gt;=JoursDormant),"Yes",""))</f>
        <v/>
      </c>
      <c r="O821" s="38">
        <f>IF(B821="","",IFERROR(INDEX('Purchases'!$I$2:$I$1000,MATCH(B821,'Purchases'!$A$2:$A$1000,0)),""))</f>
        <v/>
      </c>
    </row>
    <row r="822">
      <c r="G822" s="36">
        <f>IF(B822="","",IFERROR(INDEX('Purchases'!$G$2:$G$1000,MATCH(B822,'Purchases'!$A$2:$A$1000,0)),""))</f>
        <v/>
      </c>
      <c r="H822" s="37">
        <f>IF(B822="","",IFERROR(INDEX('Purchases'!$B$2:$B$1000,MATCH(B822,'Purchases'!$A$2:$A$1000,0)),""))</f>
        <v/>
      </c>
      <c r="I822" s="35" t="n"/>
      <c r="K822" s="38">
        <f>IF(A822="","",IF(J822&lt;&gt;"","Discarded",IF(COUNTIF('Sales'!$B$2:$B$1000,A822)-COUNTIFS('Sales'!$B$2:$B$1000,A822,'Sales'!$F$2:$F$1000,"Cancelled")-COUNTIFS('Sales'!$B$2:$B$1000,A822,'Sales'!$F$2:$F$1000,"Returned")&gt;0,"Sold",IF(N(I822)&gt;0,"Online","In stock"))))</f>
        <v/>
      </c>
      <c r="L822" s="37">
        <f>IF(K822&lt;&gt;"Sold","",IFERROR(MAXIFS('Sales'!$A$2:$A$1000,'Sales'!$B$2:$B$1000,A822,'Sales'!$F$2:$F$1000,"&lt;&gt;Cancelled",'Sales'!$F$2:$F$1000,"&lt;&gt;Returned"),""))</f>
        <v/>
      </c>
      <c r="M822" s="39">
        <f>IF(OR(A822="",H822=""),"",IF(K822="Sold",IF(L822="","",L822-H822),TODAY()-H822))</f>
        <v/>
      </c>
      <c r="N822" s="38">
        <f>IF(OR(A822="",M822=""),"",IF(AND(K822&lt;&gt;"Sold",K822&lt;&gt;"Discarded",M822&gt;=JoursDormant),"Yes",""))</f>
        <v/>
      </c>
      <c r="O822" s="38">
        <f>IF(B822="","",IFERROR(INDEX('Purchases'!$I$2:$I$1000,MATCH(B822,'Purchases'!$A$2:$A$1000,0)),""))</f>
        <v/>
      </c>
    </row>
    <row r="823">
      <c r="G823" s="36">
        <f>IF(B823="","",IFERROR(INDEX('Purchases'!$G$2:$G$1000,MATCH(B823,'Purchases'!$A$2:$A$1000,0)),""))</f>
        <v/>
      </c>
      <c r="H823" s="37">
        <f>IF(B823="","",IFERROR(INDEX('Purchases'!$B$2:$B$1000,MATCH(B823,'Purchases'!$A$2:$A$1000,0)),""))</f>
        <v/>
      </c>
      <c r="I823" s="35" t="n"/>
      <c r="K823" s="38">
        <f>IF(A823="","",IF(J823&lt;&gt;"","Discarded",IF(COUNTIF('Sales'!$B$2:$B$1000,A823)-COUNTIFS('Sales'!$B$2:$B$1000,A823,'Sales'!$F$2:$F$1000,"Cancelled")-COUNTIFS('Sales'!$B$2:$B$1000,A823,'Sales'!$F$2:$F$1000,"Returned")&gt;0,"Sold",IF(N(I823)&gt;0,"Online","In stock"))))</f>
        <v/>
      </c>
      <c r="L823" s="37">
        <f>IF(K823&lt;&gt;"Sold","",IFERROR(MAXIFS('Sales'!$A$2:$A$1000,'Sales'!$B$2:$B$1000,A823,'Sales'!$F$2:$F$1000,"&lt;&gt;Cancelled",'Sales'!$F$2:$F$1000,"&lt;&gt;Returned"),""))</f>
        <v/>
      </c>
      <c r="M823" s="39">
        <f>IF(OR(A823="",H823=""),"",IF(K823="Sold",IF(L823="","",L823-H823),TODAY()-H823))</f>
        <v/>
      </c>
      <c r="N823" s="38">
        <f>IF(OR(A823="",M823=""),"",IF(AND(K823&lt;&gt;"Sold",K823&lt;&gt;"Discarded",M823&gt;=JoursDormant),"Yes",""))</f>
        <v/>
      </c>
      <c r="O823" s="38">
        <f>IF(B823="","",IFERROR(INDEX('Purchases'!$I$2:$I$1000,MATCH(B823,'Purchases'!$A$2:$A$1000,0)),""))</f>
        <v/>
      </c>
    </row>
    <row r="824">
      <c r="G824" s="36">
        <f>IF(B824="","",IFERROR(INDEX('Purchases'!$G$2:$G$1000,MATCH(B824,'Purchases'!$A$2:$A$1000,0)),""))</f>
        <v/>
      </c>
      <c r="H824" s="37">
        <f>IF(B824="","",IFERROR(INDEX('Purchases'!$B$2:$B$1000,MATCH(B824,'Purchases'!$A$2:$A$1000,0)),""))</f>
        <v/>
      </c>
      <c r="I824" s="35" t="n"/>
      <c r="K824" s="38">
        <f>IF(A824="","",IF(J824&lt;&gt;"","Discarded",IF(COUNTIF('Sales'!$B$2:$B$1000,A824)-COUNTIFS('Sales'!$B$2:$B$1000,A824,'Sales'!$F$2:$F$1000,"Cancelled")-COUNTIFS('Sales'!$B$2:$B$1000,A824,'Sales'!$F$2:$F$1000,"Returned")&gt;0,"Sold",IF(N(I824)&gt;0,"Online","In stock"))))</f>
        <v/>
      </c>
      <c r="L824" s="37">
        <f>IF(K824&lt;&gt;"Sold","",IFERROR(MAXIFS('Sales'!$A$2:$A$1000,'Sales'!$B$2:$B$1000,A824,'Sales'!$F$2:$F$1000,"&lt;&gt;Cancelled",'Sales'!$F$2:$F$1000,"&lt;&gt;Returned"),""))</f>
        <v/>
      </c>
      <c r="M824" s="39">
        <f>IF(OR(A824="",H824=""),"",IF(K824="Sold",IF(L824="","",L824-H824),TODAY()-H824))</f>
        <v/>
      </c>
      <c r="N824" s="38">
        <f>IF(OR(A824="",M824=""),"",IF(AND(K824&lt;&gt;"Sold",K824&lt;&gt;"Discarded",M824&gt;=JoursDormant),"Yes",""))</f>
        <v/>
      </c>
      <c r="O824" s="38">
        <f>IF(B824="","",IFERROR(INDEX('Purchases'!$I$2:$I$1000,MATCH(B824,'Purchases'!$A$2:$A$1000,0)),""))</f>
        <v/>
      </c>
    </row>
    <row r="825">
      <c r="G825" s="36">
        <f>IF(B825="","",IFERROR(INDEX('Purchases'!$G$2:$G$1000,MATCH(B825,'Purchases'!$A$2:$A$1000,0)),""))</f>
        <v/>
      </c>
      <c r="H825" s="37">
        <f>IF(B825="","",IFERROR(INDEX('Purchases'!$B$2:$B$1000,MATCH(B825,'Purchases'!$A$2:$A$1000,0)),""))</f>
        <v/>
      </c>
      <c r="I825" s="35" t="n"/>
      <c r="K825" s="38">
        <f>IF(A825="","",IF(J825&lt;&gt;"","Discarded",IF(COUNTIF('Sales'!$B$2:$B$1000,A825)-COUNTIFS('Sales'!$B$2:$B$1000,A825,'Sales'!$F$2:$F$1000,"Cancelled")-COUNTIFS('Sales'!$B$2:$B$1000,A825,'Sales'!$F$2:$F$1000,"Returned")&gt;0,"Sold",IF(N(I825)&gt;0,"Online","In stock"))))</f>
        <v/>
      </c>
      <c r="L825" s="37">
        <f>IF(K825&lt;&gt;"Sold","",IFERROR(MAXIFS('Sales'!$A$2:$A$1000,'Sales'!$B$2:$B$1000,A825,'Sales'!$F$2:$F$1000,"&lt;&gt;Cancelled",'Sales'!$F$2:$F$1000,"&lt;&gt;Returned"),""))</f>
        <v/>
      </c>
      <c r="M825" s="39">
        <f>IF(OR(A825="",H825=""),"",IF(K825="Sold",IF(L825="","",L825-H825),TODAY()-H825))</f>
        <v/>
      </c>
      <c r="N825" s="38">
        <f>IF(OR(A825="",M825=""),"",IF(AND(K825&lt;&gt;"Sold",K825&lt;&gt;"Discarded",M825&gt;=JoursDormant),"Yes",""))</f>
        <v/>
      </c>
      <c r="O825" s="38">
        <f>IF(B825="","",IFERROR(INDEX('Purchases'!$I$2:$I$1000,MATCH(B825,'Purchases'!$A$2:$A$1000,0)),""))</f>
        <v/>
      </c>
    </row>
    <row r="826">
      <c r="G826" s="36">
        <f>IF(B826="","",IFERROR(INDEX('Purchases'!$G$2:$G$1000,MATCH(B826,'Purchases'!$A$2:$A$1000,0)),""))</f>
        <v/>
      </c>
      <c r="H826" s="37">
        <f>IF(B826="","",IFERROR(INDEX('Purchases'!$B$2:$B$1000,MATCH(B826,'Purchases'!$A$2:$A$1000,0)),""))</f>
        <v/>
      </c>
      <c r="I826" s="35" t="n"/>
      <c r="K826" s="38">
        <f>IF(A826="","",IF(J826&lt;&gt;"","Discarded",IF(COUNTIF('Sales'!$B$2:$B$1000,A826)-COUNTIFS('Sales'!$B$2:$B$1000,A826,'Sales'!$F$2:$F$1000,"Cancelled")-COUNTIFS('Sales'!$B$2:$B$1000,A826,'Sales'!$F$2:$F$1000,"Returned")&gt;0,"Sold",IF(N(I826)&gt;0,"Online","In stock"))))</f>
        <v/>
      </c>
      <c r="L826" s="37">
        <f>IF(K826&lt;&gt;"Sold","",IFERROR(MAXIFS('Sales'!$A$2:$A$1000,'Sales'!$B$2:$B$1000,A826,'Sales'!$F$2:$F$1000,"&lt;&gt;Cancelled",'Sales'!$F$2:$F$1000,"&lt;&gt;Returned"),""))</f>
        <v/>
      </c>
      <c r="M826" s="39">
        <f>IF(OR(A826="",H826=""),"",IF(K826="Sold",IF(L826="","",L826-H826),TODAY()-H826))</f>
        <v/>
      </c>
      <c r="N826" s="38">
        <f>IF(OR(A826="",M826=""),"",IF(AND(K826&lt;&gt;"Sold",K826&lt;&gt;"Discarded",M826&gt;=JoursDormant),"Yes",""))</f>
        <v/>
      </c>
      <c r="O826" s="38">
        <f>IF(B826="","",IFERROR(INDEX('Purchases'!$I$2:$I$1000,MATCH(B826,'Purchases'!$A$2:$A$1000,0)),""))</f>
        <v/>
      </c>
    </row>
    <row r="827">
      <c r="G827" s="36">
        <f>IF(B827="","",IFERROR(INDEX('Purchases'!$G$2:$G$1000,MATCH(B827,'Purchases'!$A$2:$A$1000,0)),""))</f>
        <v/>
      </c>
      <c r="H827" s="37">
        <f>IF(B827="","",IFERROR(INDEX('Purchases'!$B$2:$B$1000,MATCH(B827,'Purchases'!$A$2:$A$1000,0)),""))</f>
        <v/>
      </c>
      <c r="I827" s="35" t="n"/>
      <c r="K827" s="38">
        <f>IF(A827="","",IF(J827&lt;&gt;"","Discarded",IF(COUNTIF('Sales'!$B$2:$B$1000,A827)-COUNTIFS('Sales'!$B$2:$B$1000,A827,'Sales'!$F$2:$F$1000,"Cancelled")-COUNTIFS('Sales'!$B$2:$B$1000,A827,'Sales'!$F$2:$F$1000,"Returned")&gt;0,"Sold",IF(N(I827)&gt;0,"Online","In stock"))))</f>
        <v/>
      </c>
      <c r="L827" s="37">
        <f>IF(K827&lt;&gt;"Sold","",IFERROR(MAXIFS('Sales'!$A$2:$A$1000,'Sales'!$B$2:$B$1000,A827,'Sales'!$F$2:$F$1000,"&lt;&gt;Cancelled",'Sales'!$F$2:$F$1000,"&lt;&gt;Returned"),""))</f>
        <v/>
      </c>
      <c r="M827" s="39">
        <f>IF(OR(A827="",H827=""),"",IF(K827="Sold",IF(L827="","",L827-H827),TODAY()-H827))</f>
        <v/>
      </c>
      <c r="N827" s="38">
        <f>IF(OR(A827="",M827=""),"",IF(AND(K827&lt;&gt;"Sold",K827&lt;&gt;"Discarded",M827&gt;=JoursDormant),"Yes",""))</f>
        <v/>
      </c>
      <c r="O827" s="38">
        <f>IF(B827="","",IFERROR(INDEX('Purchases'!$I$2:$I$1000,MATCH(B827,'Purchases'!$A$2:$A$1000,0)),""))</f>
        <v/>
      </c>
    </row>
    <row r="828">
      <c r="G828" s="36">
        <f>IF(B828="","",IFERROR(INDEX('Purchases'!$G$2:$G$1000,MATCH(B828,'Purchases'!$A$2:$A$1000,0)),""))</f>
        <v/>
      </c>
      <c r="H828" s="37">
        <f>IF(B828="","",IFERROR(INDEX('Purchases'!$B$2:$B$1000,MATCH(B828,'Purchases'!$A$2:$A$1000,0)),""))</f>
        <v/>
      </c>
      <c r="I828" s="35" t="n"/>
      <c r="K828" s="38">
        <f>IF(A828="","",IF(J828&lt;&gt;"","Discarded",IF(COUNTIF('Sales'!$B$2:$B$1000,A828)-COUNTIFS('Sales'!$B$2:$B$1000,A828,'Sales'!$F$2:$F$1000,"Cancelled")-COUNTIFS('Sales'!$B$2:$B$1000,A828,'Sales'!$F$2:$F$1000,"Returned")&gt;0,"Sold",IF(N(I828)&gt;0,"Online","In stock"))))</f>
        <v/>
      </c>
      <c r="L828" s="37">
        <f>IF(K828&lt;&gt;"Sold","",IFERROR(MAXIFS('Sales'!$A$2:$A$1000,'Sales'!$B$2:$B$1000,A828,'Sales'!$F$2:$F$1000,"&lt;&gt;Cancelled",'Sales'!$F$2:$F$1000,"&lt;&gt;Returned"),""))</f>
        <v/>
      </c>
      <c r="M828" s="39">
        <f>IF(OR(A828="",H828=""),"",IF(K828="Sold",IF(L828="","",L828-H828),TODAY()-H828))</f>
        <v/>
      </c>
      <c r="N828" s="38">
        <f>IF(OR(A828="",M828=""),"",IF(AND(K828&lt;&gt;"Sold",K828&lt;&gt;"Discarded",M828&gt;=JoursDormant),"Yes",""))</f>
        <v/>
      </c>
      <c r="O828" s="38">
        <f>IF(B828="","",IFERROR(INDEX('Purchases'!$I$2:$I$1000,MATCH(B828,'Purchases'!$A$2:$A$1000,0)),""))</f>
        <v/>
      </c>
    </row>
    <row r="829">
      <c r="G829" s="36">
        <f>IF(B829="","",IFERROR(INDEX('Purchases'!$G$2:$G$1000,MATCH(B829,'Purchases'!$A$2:$A$1000,0)),""))</f>
        <v/>
      </c>
      <c r="H829" s="37">
        <f>IF(B829="","",IFERROR(INDEX('Purchases'!$B$2:$B$1000,MATCH(B829,'Purchases'!$A$2:$A$1000,0)),""))</f>
        <v/>
      </c>
      <c r="I829" s="35" t="n"/>
      <c r="K829" s="38">
        <f>IF(A829="","",IF(J829&lt;&gt;"","Discarded",IF(COUNTIF('Sales'!$B$2:$B$1000,A829)-COUNTIFS('Sales'!$B$2:$B$1000,A829,'Sales'!$F$2:$F$1000,"Cancelled")-COUNTIFS('Sales'!$B$2:$B$1000,A829,'Sales'!$F$2:$F$1000,"Returned")&gt;0,"Sold",IF(N(I829)&gt;0,"Online","In stock"))))</f>
        <v/>
      </c>
      <c r="L829" s="37">
        <f>IF(K829&lt;&gt;"Sold","",IFERROR(MAXIFS('Sales'!$A$2:$A$1000,'Sales'!$B$2:$B$1000,A829,'Sales'!$F$2:$F$1000,"&lt;&gt;Cancelled",'Sales'!$F$2:$F$1000,"&lt;&gt;Returned"),""))</f>
        <v/>
      </c>
      <c r="M829" s="39">
        <f>IF(OR(A829="",H829=""),"",IF(K829="Sold",IF(L829="","",L829-H829),TODAY()-H829))</f>
        <v/>
      </c>
      <c r="N829" s="38">
        <f>IF(OR(A829="",M829=""),"",IF(AND(K829&lt;&gt;"Sold",K829&lt;&gt;"Discarded",M829&gt;=JoursDormant),"Yes",""))</f>
        <v/>
      </c>
      <c r="O829" s="38">
        <f>IF(B829="","",IFERROR(INDEX('Purchases'!$I$2:$I$1000,MATCH(B829,'Purchases'!$A$2:$A$1000,0)),""))</f>
        <v/>
      </c>
    </row>
    <row r="830">
      <c r="G830" s="36">
        <f>IF(B830="","",IFERROR(INDEX('Purchases'!$G$2:$G$1000,MATCH(B830,'Purchases'!$A$2:$A$1000,0)),""))</f>
        <v/>
      </c>
      <c r="H830" s="37">
        <f>IF(B830="","",IFERROR(INDEX('Purchases'!$B$2:$B$1000,MATCH(B830,'Purchases'!$A$2:$A$1000,0)),""))</f>
        <v/>
      </c>
      <c r="I830" s="35" t="n"/>
      <c r="K830" s="38">
        <f>IF(A830="","",IF(J830&lt;&gt;"","Discarded",IF(COUNTIF('Sales'!$B$2:$B$1000,A830)-COUNTIFS('Sales'!$B$2:$B$1000,A830,'Sales'!$F$2:$F$1000,"Cancelled")-COUNTIFS('Sales'!$B$2:$B$1000,A830,'Sales'!$F$2:$F$1000,"Returned")&gt;0,"Sold",IF(N(I830)&gt;0,"Online","In stock"))))</f>
        <v/>
      </c>
      <c r="L830" s="37">
        <f>IF(K830&lt;&gt;"Sold","",IFERROR(MAXIFS('Sales'!$A$2:$A$1000,'Sales'!$B$2:$B$1000,A830,'Sales'!$F$2:$F$1000,"&lt;&gt;Cancelled",'Sales'!$F$2:$F$1000,"&lt;&gt;Returned"),""))</f>
        <v/>
      </c>
      <c r="M830" s="39">
        <f>IF(OR(A830="",H830=""),"",IF(K830="Sold",IF(L830="","",L830-H830),TODAY()-H830))</f>
        <v/>
      </c>
      <c r="N830" s="38">
        <f>IF(OR(A830="",M830=""),"",IF(AND(K830&lt;&gt;"Sold",K830&lt;&gt;"Discarded",M830&gt;=JoursDormant),"Yes",""))</f>
        <v/>
      </c>
      <c r="O830" s="38">
        <f>IF(B830="","",IFERROR(INDEX('Purchases'!$I$2:$I$1000,MATCH(B830,'Purchases'!$A$2:$A$1000,0)),""))</f>
        <v/>
      </c>
    </row>
    <row r="831">
      <c r="G831" s="36">
        <f>IF(B831="","",IFERROR(INDEX('Purchases'!$G$2:$G$1000,MATCH(B831,'Purchases'!$A$2:$A$1000,0)),""))</f>
        <v/>
      </c>
      <c r="H831" s="37">
        <f>IF(B831="","",IFERROR(INDEX('Purchases'!$B$2:$B$1000,MATCH(B831,'Purchases'!$A$2:$A$1000,0)),""))</f>
        <v/>
      </c>
      <c r="I831" s="35" t="n"/>
      <c r="K831" s="38">
        <f>IF(A831="","",IF(J831&lt;&gt;"","Discarded",IF(COUNTIF('Sales'!$B$2:$B$1000,A831)-COUNTIFS('Sales'!$B$2:$B$1000,A831,'Sales'!$F$2:$F$1000,"Cancelled")-COUNTIFS('Sales'!$B$2:$B$1000,A831,'Sales'!$F$2:$F$1000,"Returned")&gt;0,"Sold",IF(N(I831)&gt;0,"Online","In stock"))))</f>
        <v/>
      </c>
      <c r="L831" s="37">
        <f>IF(K831&lt;&gt;"Sold","",IFERROR(MAXIFS('Sales'!$A$2:$A$1000,'Sales'!$B$2:$B$1000,A831,'Sales'!$F$2:$F$1000,"&lt;&gt;Cancelled",'Sales'!$F$2:$F$1000,"&lt;&gt;Returned"),""))</f>
        <v/>
      </c>
      <c r="M831" s="39">
        <f>IF(OR(A831="",H831=""),"",IF(K831="Sold",IF(L831="","",L831-H831),TODAY()-H831))</f>
        <v/>
      </c>
      <c r="N831" s="38">
        <f>IF(OR(A831="",M831=""),"",IF(AND(K831&lt;&gt;"Sold",K831&lt;&gt;"Discarded",M831&gt;=JoursDormant),"Yes",""))</f>
        <v/>
      </c>
      <c r="O831" s="38">
        <f>IF(B831="","",IFERROR(INDEX('Purchases'!$I$2:$I$1000,MATCH(B831,'Purchases'!$A$2:$A$1000,0)),""))</f>
        <v/>
      </c>
    </row>
    <row r="832">
      <c r="G832" s="36">
        <f>IF(B832="","",IFERROR(INDEX('Purchases'!$G$2:$G$1000,MATCH(B832,'Purchases'!$A$2:$A$1000,0)),""))</f>
        <v/>
      </c>
      <c r="H832" s="37">
        <f>IF(B832="","",IFERROR(INDEX('Purchases'!$B$2:$B$1000,MATCH(B832,'Purchases'!$A$2:$A$1000,0)),""))</f>
        <v/>
      </c>
      <c r="I832" s="35" t="n"/>
      <c r="K832" s="38">
        <f>IF(A832="","",IF(J832&lt;&gt;"","Discarded",IF(COUNTIF('Sales'!$B$2:$B$1000,A832)-COUNTIFS('Sales'!$B$2:$B$1000,A832,'Sales'!$F$2:$F$1000,"Cancelled")-COUNTIFS('Sales'!$B$2:$B$1000,A832,'Sales'!$F$2:$F$1000,"Returned")&gt;0,"Sold",IF(N(I832)&gt;0,"Online","In stock"))))</f>
        <v/>
      </c>
      <c r="L832" s="37">
        <f>IF(K832&lt;&gt;"Sold","",IFERROR(MAXIFS('Sales'!$A$2:$A$1000,'Sales'!$B$2:$B$1000,A832,'Sales'!$F$2:$F$1000,"&lt;&gt;Cancelled",'Sales'!$F$2:$F$1000,"&lt;&gt;Returned"),""))</f>
        <v/>
      </c>
      <c r="M832" s="39">
        <f>IF(OR(A832="",H832=""),"",IF(K832="Sold",IF(L832="","",L832-H832),TODAY()-H832))</f>
        <v/>
      </c>
      <c r="N832" s="38">
        <f>IF(OR(A832="",M832=""),"",IF(AND(K832&lt;&gt;"Sold",K832&lt;&gt;"Discarded",M832&gt;=JoursDormant),"Yes",""))</f>
        <v/>
      </c>
      <c r="O832" s="38">
        <f>IF(B832="","",IFERROR(INDEX('Purchases'!$I$2:$I$1000,MATCH(B832,'Purchases'!$A$2:$A$1000,0)),""))</f>
        <v/>
      </c>
    </row>
    <row r="833">
      <c r="G833" s="36">
        <f>IF(B833="","",IFERROR(INDEX('Purchases'!$G$2:$G$1000,MATCH(B833,'Purchases'!$A$2:$A$1000,0)),""))</f>
        <v/>
      </c>
      <c r="H833" s="37">
        <f>IF(B833="","",IFERROR(INDEX('Purchases'!$B$2:$B$1000,MATCH(B833,'Purchases'!$A$2:$A$1000,0)),""))</f>
        <v/>
      </c>
      <c r="I833" s="35" t="n"/>
      <c r="K833" s="38">
        <f>IF(A833="","",IF(J833&lt;&gt;"","Discarded",IF(COUNTIF('Sales'!$B$2:$B$1000,A833)-COUNTIFS('Sales'!$B$2:$B$1000,A833,'Sales'!$F$2:$F$1000,"Cancelled")-COUNTIFS('Sales'!$B$2:$B$1000,A833,'Sales'!$F$2:$F$1000,"Returned")&gt;0,"Sold",IF(N(I833)&gt;0,"Online","In stock"))))</f>
        <v/>
      </c>
      <c r="L833" s="37">
        <f>IF(K833&lt;&gt;"Sold","",IFERROR(MAXIFS('Sales'!$A$2:$A$1000,'Sales'!$B$2:$B$1000,A833,'Sales'!$F$2:$F$1000,"&lt;&gt;Cancelled",'Sales'!$F$2:$F$1000,"&lt;&gt;Returned"),""))</f>
        <v/>
      </c>
      <c r="M833" s="39">
        <f>IF(OR(A833="",H833=""),"",IF(K833="Sold",IF(L833="","",L833-H833),TODAY()-H833))</f>
        <v/>
      </c>
      <c r="N833" s="38">
        <f>IF(OR(A833="",M833=""),"",IF(AND(K833&lt;&gt;"Sold",K833&lt;&gt;"Discarded",M833&gt;=JoursDormant),"Yes",""))</f>
        <v/>
      </c>
      <c r="O833" s="38">
        <f>IF(B833="","",IFERROR(INDEX('Purchases'!$I$2:$I$1000,MATCH(B833,'Purchases'!$A$2:$A$1000,0)),""))</f>
        <v/>
      </c>
    </row>
    <row r="834">
      <c r="G834" s="36">
        <f>IF(B834="","",IFERROR(INDEX('Purchases'!$G$2:$G$1000,MATCH(B834,'Purchases'!$A$2:$A$1000,0)),""))</f>
        <v/>
      </c>
      <c r="H834" s="37">
        <f>IF(B834="","",IFERROR(INDEX('Purchases'!$B$2:$B$1000,MATCH(B834,'Purchases'!$A$2:$A$1000,0)),""))</f>
        <v/>
      </c>
      <c r="I834" s="35" t="n"/>
      <c r="K834" s="38">
        <f>IF(A834="","",IF(J834&lt;&gt;"","Discarded",IF(COUNTIF('Sales'!$B$2:$B$1000,A834)-COUNTIFS('Sales'!$B$2:$B$1000,A834,'Sales'!$F$2:$F$1000,"Cancelled")-COUNTIFS('Sales'!$B$2:$B$1000,A834,'Sales'!$F$2:$F$1000,"Returned")&gt;0,"Sold",IF(N(I834)&gt;0,"Online","In stock"))))</f>
        <v/>
      </c>
      <c r="L834" s="37">
        <f>IF(K834&lt;&gt;"Sold","",IFERROR(MAXIFS('Sales'!$A$2:$A$1000,'Sales'!$B$2:$B$1000,A834,'Sales'!$F$2:$F$1000,"&lt;&gt;Cancelled",'Sales'!$F$2:$F$1000,"&lt;&gt;Returned"),""))</f>
        <v/>
      </c>
      <c r="M834" s="39">
        <f>IF(OR(A834="",H834=""),"",IF(K834="Sold",IF(L834="","",L834-H834),TODAY()-H834))</f>
        <v/>
      </c>
      <c r="N834" s="38">
        <f>IF(OR(A834="",M834=""),"",IF(AND(K834&lt;&gt;"Sold",K834&lt;&gt;"Discarded",M834&gt;=JoursDormant),"Yes",""))</f>
        <v/>
      </c>
      <c r="O834" s="38">
        <f>IF(B834="","",IFERROR(INDEX('Purchases'!$I$2:$I$1000,MATCH(B834,'Purchases'!$A$2:$A$1000,0)),""))</f>
        <v/>
      </c>
    </row>
    <row r="835">
      <c r="G835" s="36">
        <f>IF(B835="","",IFERROR(INDEX('Purchases'!$G$2:$G$1000,MATCH(B835,'Purchases'!$A$2:$A$1000,0)),""))</f>
        <v/>
      </c>
      <c r="H835" s="37">
        <f>IF(B835="","",IFERROR(INDEX('Purchases'!$B$2:$B$1000,MATCH(B835,'Purchases'!$A$2:$A$1000,0)),""))</f>
        <v/>
      </c>
      <c r="I835" s="35" t="n"/>
      <c r="K835" s="38">
        <f>IF(A835="","",IF(J835&lt;&gt;"","Discarded",IF(COUNTIF('Sales'!$B$2:$B$1000,A835)-COUNTIFS('Sales'!$B$2:$B$1000,A835,'Sales'!$F$2:$F$1000,"Cancelled")-COUNTIFS('Sales'!$B$2:$B$1000,A835,'Sales'!$F$2:$F$1000,"Returned")&gt;0,"Sold",IF(N(I835)&gt;0,"Online","In stock"))))</f>
        <v/>
      </c>
      <c r="L835" s="37">
        <f>IF(K835&lt;&gt;"Sold","",IFERROR(MAXIFS('Sales'!$A$2:$A$1000,'Sales'!$B$2:$B$1000,A835,'Sales'!$F$2:$F$1000,"&lt;&gt;Cancelled",'Sales'!$F$2:$F$1000,"&lt;&gt;Returned"),""))</f>
        <v/>
      </c>
      <c r="M835" s="39">
        <f>IF(OR(A835="",H835=""),"",IF(K835="Sold",IF(L835="","",L835-H835),TODAY()-H835))</f>
        <v/>
      </c>
      <c r="N835" s="38">
        <f>IF(OR(A835="",M835=""),"",IF(AND(K835&lt;&gt;"Sold",K835&lt;&gt;"Discarded",M835&gt;=JoursDormant),"Yes",""))</f>
        <v/>
      </c>
      <c r="O835" s="38">
        <f>IF(B835="","",IFERROR(INDEX('Purchases'!$I$2:$I$1000,MATCH(B835,'Purchases'!$A$2:$A$1000,0)),""))</f>
        <v/>
      </c>
    </row>
    <row r="836">
      <c r="G836" s="36">
        <f>IF(B836="","",IFERROR(INDEX('Purchases'!$G$2:$G$1000,MATCH(B836,'Purchases'!$A$2:$A$1000,0)),""))</f>
        <v/>
      </c>
      <c r="H836" s="37">
        <f>IF(B836="","",IFERROR(INDEX('Purchases'!$B$2:$B$1000,MATCH(B836,'Purchases'!$A$2:$A$1000,0)),""))</f>
        <v/>
      </c>
      <c r="I836" s="35" t="n"/>
      <c r="K836" s="38">
        <f>IF(A836="","",IF(J836&lt;&gt;"","Discarded",IF(COUNTIF('Sales'!$B$2:$B$1000,A836)-COUNTIFS('Sales'!$B$2:$B$1000,A836,'Sales'!$F$2:$F$1000,"Cancelled")-COUNTIFS('Sales'!$B$2:$B$1000,A836,'Sales'!$F$2:$F$1000,"Returned")&gt;0,"Sold",IF(N(I836)&gt;0,"Online","In stock"))))</f>
        <v/>
      </c>
      <c r="L836" s="37">
        <f>IF(K836&lt;&gt;"Sold","",IFERROR(MAXIFS('Sales'!$A$2:$A$1000,'Sales'!$B$2:$B$1000,A836,'Sales'!$F$2:$F$1000,"&lt;&gt;Cancelled",'Sales'!$F$2:$F$1000,"&lt;&gt;Returned"),""))</f>
        <v/>
      </c>
      <c r="M836" s="39">
        <f>IF(OR(A836="",H836=""),"",IF(K836="Sold",IF(L836="","",L836-H836),TODAY()-H836))</f>
        <v/>
      </c>
      <c r="N836" s="38">
        <f>IF(OR(A836="",M836=""),"",IF(AND(K836&lt;&gt;"Sold",K836&lt;&gt;"Discarded",M836&gt;=JoursDormant),"Yes",""))</f>
        <v/>
      </c>
      <c r="O836" s="38">
        <f>IF(B836="","",IFERROR(INDEX('Purchases'!$I$2:$I$1000,MATCH(B836,'Purchases'!$A$2:$A$1000,0)),""))</f>
        <v/>
      </c>
    </row>
    <row r="837">
      <c r="G837" s="36">
        <f>IF(B837="","",IFERROR(INDEX('Purchases'!$G$2:$G$1000,MATCH(B837,'Purchases'!$A$2:$A$1000,0)),""))</f>
        <v/>
      </c>
      <c r="H837" s="37">
        <f>IF(B837="","",IFERROR(INDEX('Purchases'!$B$2:$B$1000,MATCH(B837,'Purchases'!$A$2:$A$1000,0)),""))</f>
        <v/>
      </c>
      <c r="I837" s="35" t="n"/>
      <c r="K837" s="38">
        <f>IF(A837="","",IF(J837&lt;&gt;"","Discarded",IF(COUNTIF('Sales'!$B$2:$B$1000,A837)-COUNTIFS('Sales'!$B$2:$B$1000,A837,'Sales'!$F$2:$F$1000,"Cancelled")-COUNTIFS('Sales'!$B$2:$B$1000,A837,'Sales'!$F$2:$F$1000,"Returned")&gt;0,"Sold",IF(N(I837)&gt;0,"Online","In stock"))))</f>
        <v/>
      </c>
      <c r="L837" s="37">
        <f>IF(K837&lt;&gt;"Sold","",IFERROR(MAXIFS('Sales'!$A$2:$A$1000,'Sales'!$B$2:$B$1000,A837,'Sales'!$F$2:$F$1000,"&lt;&gt;Cancelled",'Sales'!$F$2:$F$1000,"&lt;&gt;Returned"),""))</f>
        <v/>
      </c>
      <c r="M837" s="39">
        <f>IF(OR(A837="",H837=""),"",IF(K837="Sold",IF(L837="","",L837-H837),TODAY()-H837))</f>
        <v/>
      </c>
      <c r="N837" s="38">
        <f>IF(OR(A837="",M837=""),"",IF(AND(K837&lt;&gt;"Sold",K837&lt;&gt;"Discarded",M837&gt;=JoursDormant),"Yes",""))</f>
        <v/>
      </c>
      <c r="O837" s="38">
        <f>IF(B837="","",IFERROR(INDEX('Purchases'!$I$2:$I$1000,MATCH(B837,'Purchases'!$A$2:$A$1000,0)),""))</f>
        <v/>
      </c>
    </row>
    <row r="838">
      <c r="G838" s="36">
        <f>IF(B838="","",IFERROR(INDEX('Purchases'!$G$2:$G$1000,MATCH(B838,'Purchases'!$A$2:$A$1000,0)),""))</f>
        <v/>
      </c>
      <c r="H838" s="37">
        <f>IF(B838="","",IFERROR(INDEX('Purchases'!$B$2:$B$1000,MATCH(B838,'Purchases'!$A$2:$A$1000,0)),""))</f>
        <v/>
      </c>
      <c r="I838" s="35" t="n"/>
      <c r="K838" s="38">
        <f>IF(A838="","",IF(J838&lt;&gt;"","Discarded",IF(COUNTIF('Sales'!$B$2:$B$1000,A838)-COUNTIFS('Sales'!$B$2:$B$1000,A838,'Sales'!$F$2:$F$1000,"Cancelled")-COUNTIFS('Sales'!$B$2:$B$1000,A838,'Sales'!$F$2:$F$1000,"Returned")&gt;0,"Sold",IF(N(I838)&gt;0,"Online","In stock"))))</f>
        <v/>
      </c>
      <c r="L838" s="37">
        <f>IF(K838&lt;&gt;"Sold","",IFERROR(MAXIFS('Sales'!$A$2:$A$1000,'Sales'!$B$2:$B$1000,A838,'Sales'!$F$2:$F$1000,"&lt;&gt;Cancelled",'Sales'!$F$2:$F$1000,"&lt;&gt;Returned"),""))</f>
        <v/>
      </c>
      <c r="M838" s="39">
        <f>IF(OR(A838="",H838=""),"",IF(K838="Sold",IF(L838="","",L838-H838),TODAY()-H838))</f>
        <v/>
      </c>
      <c r="N838" s="38">
        <f>IF(OR(A838="",M838=""),"",IF(AND(K838&lt;&gt;"Sold",K838&lt;&gt;"Discarded",M838&gt;=JoursDormant),"Yes",""))</f>
        <v/>
      </c>
      <c r="O838" s="38">
        <f>IF(B838="","",IFERROR(INDEX('Purchases'!$I$2:$I$1000,MATCH(B838,'Purchases'!$A$2:$A$1000,0)),""))</f>
        <v/>
      </c>
    </row>
    <row r="839">
      <c r="G839" s="36">
        <f>IF(B839="","",IFERROR(INDEX('Purchases'!$G$2:$G$1000,MATCH(B839,'Purchases'!$A$2:$A$1000,0)),""))</f>
        <v/>
      </c>
      <c r="H839" s="37">
        <f>IF(B839="","",IFERROR(INDEX('Purchases'!$B$2:$B$1000,MATCH(B839,'Purchases'!$A$2:$A$1000,0)),""))</f>
        <v/>
      </c>
      <c r="I839" s="35" t="n"/>
      <c r="K839" s="38">
        <f>IF(A839="","",IF(J839&lt;&gt;"","Discarded",IF(COUNTIF('Sales'!$B$2:$B$1000,A839)-COUNTIFS('Sales'!$B$2:$B$1000,A839,'Sales'!$F$2:$F$1000,"Cancelled")-COUNTIFS('Sales'!$B$2:$B$1000,A839,'Sales'!$F$2:$F$1000,"Returned")&gt;0,"Sold",IF(N(I839)&gt;0,"Online","In stock"))))</f>
        <v/>
      </c>
      <c r="L839" s="37">
        <f>IF(K839&lt;&gt;"Sold","",IFERROR(MAXIFS('Sales'!$A$2:$A$1000,'Sales'!$B$2:$B$1000,A839,'Sales'!$F$2:$F$1000,"&lt;&gt;Cancelled",'Sales'!$F$2:$F$1000,"&lt;&gt;Returned"),""))</f>
        <v/>
      </c>
      <c r="M839" s="39">
        <f>IF(OR(A839="",H839=""),"",IF(K839="Sold",IF(L839="","",L839-H839),TODAY()-H839))</f>
        <v/>
      </c>
      <c r="N839" s="38">
        <f>IF(OR(A839="",M839=""),"",IF(AND(K839&lt;&gt;"Sold",K839&lt;&gt;"Discarded",M839&gt;=JoursDormant),"Yes",""))</f>
        <v/>
      </c>
      <c r="O839" s="38">
        <f>IF(B839="","",IFERROR(INDEX('Purchases'!$I$2:$I$1000,MATCH(B839,'Purchases'!$A$2:$A$1000,0)),""))</f>
        <v/>
      </c>
    </row>
    <row r="840">
      <c r="G840" s="36">
        <f>IF(B840="","",IFERROR(INDEX('Purchases'!$G$2:$G$1000,MATCH(B840,'Purchases'!$A$2:$A$1000,0)),""))</f>
        <v/>
      </c>
      <c r="H840" s="37">
        <f>IF(B840="","",IFERROR(INDEX('Purchases'!$B$2:$B$1000,MATCH(B840,'Purchases'!$A$2:$A$1000,0)),""))</f>
        <v/>
      </c>
      <c r="I840" s="35" t="n"/>
      <c r="K840" s="38">
        <f>IF(A840="","",IF(J840&lt;&gt;"","Discarded",IF(COUNTIF('Sales'!$B$2:$B$1000,A840)-COUNTIFS('Sales'!$B$2:$B$1000,A840,'Sales'!$F$2:$F$1000,"Cancelled")-COUNTIFS('Sales'!$B$2:$B$1000,A840,'Sales'!$F$2:$F$1000,"Returned")&gt;0,"Sold",IF(N(I840)&gt;0,"Online","In stock"))))</f>
        <v/>
      </c>
      <c r="L840" s="37">
        <f>IF(K840&lt;&gt;"Sold","",IFERROR(MAXIFS('Sales'!$A$2:$A$1000,'Sales'!$B$2:$B$1000,A840,'Sales'!$F$2:$F$1000,"&lt;&gt;Cancelled",'Sales'!$F$2:$F$1000,"&lt;&gt;Returned"),""))</f>
        <v/>
      </c>
      <c r="M840" s="39">
        <f>IF(OR(A840="",H840=""),"",IF(K840="Sold",IF(L840="","",L840-H840),TODAY()-H840))</f>
        <v/>
      </c>
      <c r="N840" s="38">
        <f>IF(OR(A840="",M840=""),"",IF(AND(K840&lt;&gt;"Sold",K840&lt;&gt;"Discarded",M840&gt;=JoursDormant),"Yes",""))</f>
        <v/>
      </c>
      <c r="O840" s="38">
        <f>IF(B840="","",IFERROR(INDEX('Purchases'!$I$2:$I$1000,MATCH(B840,'Purchases'!$A$2:$A$1000,0)),""))</f>
        <v/>
      </c>
    </row>
    <row r="841">
      <c r="G841" s="36">
        <f>IF(B841="","",IFERROR(INDEX('Purchases'!$G$2:$G$1000,MATCH(B841,'Purchases'!$A$2:$A$1000,0)),""))</f>
        <v/>
      </c>
      <c r="H841" s="37">
        <f>IF(B841="","",IFERROR(INDEX('Purchases'!$B$2:$B$1000,MATCH(B841,'Purchases'!$A$2:$A$1000,0)),""))</f>
        <v/>
      </c>
      <c r="I841" s="35" t="n"/>
      <c r="K841" s="38">
        <f>IF(A841="","",IF(J841&lt;&gt;"","Discarded",IF(COUNTIF('Sales'!$B$2:$B$1000,A841)-COUNTIFS('Sales'!$B$2:$B$1000,A841,'Sales'!$F$2:$F$1000,"Cancelled")-COUNTIFS('Sales'!$B$2:$B$1000,A841,'Sales'!$F$2:$F$1000,"Returned")&gt;0,"Sold",IF(N(I841)&gt;0,"Online","In stock"))))</f>
        <v/>
      </c>
      <c r="L841" s="37">
        <f>IF(K841&lt;&gt;"Sold","",IFERROR(MAXIFS('Sales'!$A$2:$A$1000,'Sales'!$B$2:$B$1000,A841,'Sales'!$F$2:$F$1000,"&lt;&gt;Cancelled",'Sales'!$F$2:$F$1000,"&lt;&gt;Returned"),""))</f>
        <v/>
      </c>
      <c r="M841" s="39">
        <f>IF(OR(A841="",H841=""),"",IF(K841="Sold",IF(L841="","",L841-H841),TODAY()-H841))</f>
        <v/>
      </c>
      <c r="N841" s="38">
        <f>IF(OR(A841="",M841=""),"",IF(AND(K841&lt;&gt;"Sold",K841&lt;&gt;"Discarded",M841&gt;=JoursDormant),"Yes",""))</f>
        <v/>
      </c>
      <c r="O841" s="38">
        <f>IF(B841="","",IFERROR(INDEX('Purchases'!$I$2:$I$1000,MATCH(B841,'Purchases'!$A$2:$A$1000,0)),""))</f>
        <v/>
      </c>
    </row>
    <row r="842">
      <c r="G842" s="36">
        <f>IF(B842="","",IFERROR(INDEX('Purchases'!$G$2:$G$1000,MATCH(B842,'Purchases'!$A$2:$A$1000,0)),""))</f>
        <v/>
      </c>
      <c r="H842" s="37">
        <f>IF(B842="","",IFERROR(INDEX('Purchases'!$B$2:$B$1000,MATCH(B842,'Purchases'!$A$2:$A$1000,0)),""))</f>
        <v/>
      </c>
      <c r="I842" s="35" t="n"/>
      <c r="K842" s="38">
        <f>IF(A842="","",IF(J842&lt;&gt;"","Discarded",IF(COUNTIF('Sales'!$B$2:$B$1000,A842)-COUNTIFS('Sales'!$B$2:$B$1000,A842,'Sales'!$F$2:$F$1000,"Cancelled")-COUNTIFS('Sales'!$B$2:$B$1000,A842,'Sales'!$F$2:$F$1000,"Returned")&gt;0,"Sold",IF(N(I842)&gt;0,"Online","In stock"))))</f>
        <v/>
      </c>
      <c r="L842" s="37">
        <f>IF(K842&lt;&gt;"Sold","",IFERROR(MAXIFS('Sales'!$A$2:$A$1000,'Sales'!$B$2:$B$1000,A842,'Sales'!$F$2:$F$1000,"&lt;&gt;Cancelled",'Sales'!$F$2:$F$1000,"&lt;&gt;Returned"),""))</f>
        <v/>
      </c>
      <c r="M842" s="39">
        <f>IF(OR(A842="",H842=""),"",IF(K842="Sold",IF(L842="","",L842-H842),TODAY()-H842))</f>
        <v/>
      </c>
      <c r="N842" s="38">
        <f>IF(OR(A842="",M842=""),"",IF(AND(K842&lt;&gt;"Sold",K842&lt;&gt;"Discarded",M842&gt;=JoursDormant),"Yes",""))</f>
        <v/>
      </c>
      <c r="O842" s="38">
        <f>IF(B842="","",IFERROR(INDEX('Purchases'!$I$2:$I$1000,MATCH(B842,'Purchases'!$A$2:$A$1000,0)),""))</f>
        <v/>
      </c>
    </row>
    <row r="843">
      <c r="G843" s="36">
        <f>IF(B843="","",IFERROR(INDEX('Purchases'!$G$2:$G$1000,MATCH(B843,'Purchases'!$A$2:$A$1000,0)),""))</f>
        <v/>
      </c>
      <c r="H843" s="37">
        <f>IF(B843="","",IFERROR(INDEX('Purchases'!$B$2:$B$1000,MATCH(B843,'Purchases'!$A$2:$A$1000,0)),""))</f>
        <v/>
      </c>
      <c r="I843" s="35" t="n"/>
      <c r="K843" s="38">
        <f>IF(A843="","",IF(J843&lt;&gt;"","Discarded",IF(COUNTIF('Sales'!$B$2:$B$1000,A843)-COUNTIFS('Sales'!$B$2:$B$1000,A843,'Sales'!$F$2:$F$1000,"Cancelled")-COUNTIFS('Sales'!$B$2:$B$1000,A843,'Sales'!$F$2:$F$1000,"Returned")&gt;0,"Sold",IF(N(I843)&gt;0,"Online","In stock"))))</f>
        <v/>
      </c>
      <c r="L843" s="37">
        <f>IF(K843&lt;&gt;"Sold","",IFERROR(MAXIFS('Sales'!$A$2:$A$1000,'Sales'!$B$2:$B$1000,A843,'Sales'!$F$2:$F$1000,"&lt;&gt;Cancelled",'Sales'!$F$2:$F$1000,"&lt;&gt;Returned"),""))</f>
        <v/>
      </c>
      <c r="M843" s="39">
        <f>IF(OR(A843="",H843=""),"",IF(K843="Sold",IF(L843="","",L843-H843),TODAY()-H843))</f>
        <v/>
      </c>
      <c r="N843" s="38">
        <f>IF(OR(A843="",M843=""),"",IF(AND(K843&lt;&gt;"Sold",K843&lt;&gt;"Discarded",M843&gt;=JoursDormant),"Yes",""))</f>
        <v/>
      </c>
      <c r="O843" s="38">
        <f>IF(B843="","",IFERROR(INDEX('Purchases'!$I$2:$I$1000,MATCH(B843,'Purchases'!$A$2:$A$1000,0)),""))</f>
        <v/>
      </c>
    </row>
    <row r="844">
      <c r="G844" s="36">
        <f>IF(B844="","",IFERROR(INDEX('Purchases'!$G$2:$G$1000,MATCH(B844,'Purchases'!$A$2:$A$1000,0)),""))</f>
        <v/>
      </c>
      <c r="H844" s="37">
        <f>IF(B844="","",IFERROR(INDEX('Purchases'!$B$2:$B$1000,MATCH(B844,'Purchases'!$A$2:$A$1000,0)),""))</f>
        <v/>
      </c>
      <c r="I844" s="35" t="n"/>
      <c r="K844" s="38">
        <f>IF(A844="","",IF(J844&lt;&gt;"","Discarded",IF(COUNTIF('Sales'!$B$2:$B$1000,A844)-COUNTIFS('Sales'!$B$2:$B$1000,A844,'Sales'!$F$2:$F$1000,"Cancelled")-COUNTIFS('Sales'!$B$2:$B$1000,A844,'Sales'!$F$2:$F$1000,"Returned")&gt;0,"Sold",IF(N(I844)&gt;0,"Online","In stock"))))</f>
        <v/>
      </c>
      <c r="L844" s="37">
        <f>IF(K844&lt;&gt;"Sold","",IFERROR(MAXIFS('Sales'!$A$2:$A$1000,'Sales'!$B$2:$B$1000,A844,'Sales'!$F$2:$F$1000,"&lt;&gt;Cancelled",'Sales'!$F$2:$F$1000,"&lt;&gt;Returned"),""))</f>
        <v/>
      </c>
      <c r="M844" s="39">
        <f>IF(OR(A844="",H844=""),"",IF(K844="Sold",IF(L844="","",L844-H844),TODAY()-H844))</f>
        <v/>
      </c>
      <c r="N844" s="38">
        <f>IF(OR(A844="",M844=""),"",IF(AND(K844&lt;&gt;"Sold",K844&lt;&gt;"Discarded",M844&gt;=JoursDormant),"Yes",""))</f>
        <v/>
      </c>
      <c r="O844" s="38">
        <f>IF(B844="","",IFERROR(INDEX('Purchases'!$I$2:$I$1000,MATCH(B844,'Purchases'!$A$2:$A$1000,0)),""))</f>
        <v/>
      </c>
    </row>
    <row r="845">
      <c r="G845" s="36">
        <f>IF(B845="","",IFERROR(INDEX('Purchases'!$G$2:$G$1000,MATCH(B845,'Purchases'!$A$2:$A$1000,0)),""))</f>
        <v/>
      </c>
      <c r="H845" s="37">
        <f>IF(B845="","",IFERROR(INDEX('Purchases'!$B$2:$B$1000,MATCH(B845,'Purchases'!$A$2:$A$1000,0)),""))</f>
        <v/>
      </c>
      <c r="I845" s="35" t="n"/>
      <c r="K845" s="38">
        <f>IF(A845="","",IF(J845&lt;&gt;"","Discarded",IF(COUNTIF('Sales'!$B$2:$B$1000,A845)-COUNTIFS('Sales'!$B$2:$B$1000,A845,'Sales'!$F$2:$F$1000,"Cancelled")-COUNTIFS('Sales'!$B$2:$B$1000,A845,'Sales'!$F$2:$F$1000,"Returned")&gt;0,"Sold",IF(N(I845)&gt;0,"Online","In stock"))))</f>
        <v/>
      </c>
      <c r="L845" s="37">
        <f>IF(K845&lt;&gt;"Sold","",IFERROR(MAXIFS('Sales'!$A$2:$A$1000,'Sales'!$B$2:$B$1000,A845,'Sales'!$F$2:$F$1000,"&lt;&gt;Cancelled",'Sales'!$F$2:$F$1000,"&lt;&gt;Returned"),""))</f>
        <v/>
      </c>
      <c r="M845" s="39">
        <f>IF(OR(A845="",H845=""),"",IF(K845="Sold",IF(L845="","",L845-H845),TODAY()-H845))</f>
        <v/>
      </c>
      <c r="N845" s="38">
        <f>IF(OR(A845="",M845=""),"",IF(AND(K845&lt;&gt;"Sold",K845&lt;&gt;"Discarded",M845&gt;=JoursDormant),"Yes",""))</f>
        <v/>
      </c>
      <c r="O845" s="38">
        <f>IF(B845="","",IFERROR(INDEX('Purchases'!$I$2:$I$1000,MATCH(B845,'Purchases'!$A$2:$A$1000,0)),""))</f>
        <v/>
      </c>
    </row>
    <row r="846">
      <c r="G846" s="36">
        <f>IF(B846="","",IFERROR(INDEX('Purchases'!$G$2:$G$1000,MATCH(B846,'Purchases'!$A$2:$A$1000,0)),""))</f>
        <v/>
      </c>
      <c r="H846" s="37">
        <f>IF(B846="","",IFERROR(INDEX('Purchases'!$B$2:$B$1000,MATCH(B846,'Purchases'!$A$2:$A$1000,0)),""))</f>
        <v/>
      </c>
      <c r="I846" s="35" t="n"/>
      <c r="K846" s="38">
        <f>IF(A846="","",IF(J846&lt;&gt;"","Discarded",IF(COUNTIF('Sales'!$B$2:$B$1000,A846)-COUNTIFS('Sales'!$B$2:$B$1000,A846,'Sales'!$F$2:$F$1000,"Cancelled")-COUNTIFS('Sales'!$B$2:$B$1000,A846,'Sales'!$F$2:$F$1000,"Returned")&gt;0,"Sold",IF(N(I846)&gt;0,"Online","In stock"))))</f>
        <v/>
      </c>
      <c r="L846" s="37">
        <f>IF(K846&lt;&gt;"Sold","",IFERROR(MAXIFS('Sales'!$A$2:$A$1000,'Sales'!$B$2:$B$1000,A846,'Sales'!$F$2:$F$1000,"&lt;&gt;Cancelled",'Sales'!$F$2:$F$1000,"&lt;&gt;Returned"),""))</f>
        <v/>
      </c>
      <c r="M846" s="39">
        <f>IF(OR(A846="",H846=""),"",IF(K846="Sold",IF(L846="","",L846-H846),TODAY()-H846))</f>
        <v/>
      </c>
      <c r="N846" s="38">
        <f>IF(OR(A846="",M846=""),"",IF(AND(K846&lt;&gt;"Sold",K846&lt;&gt;"Discarded",M846&gt;=JoursDormant),"Yes",""))</f>
        <v/>
      </c>
      <c r="O846" s="38">
        <f>IF(B846="","",IFERROR(INDEX('Purchases'!$I$2:$I$1000,MATCH(B846,'Purchases'!$A$2:$A$1000,0)),""))</f>
        <v/>
      </c>
    </row>
    <row r="847">
      <c r="G847" s="36">
        <f>IF(B847="","",IFERROR(INDEX('Purchases'!$G$2:$G$1000,MATCH(B847,'Purchases'!$A$2:$A$1000,0)),""))</f>
        <v/>
      </c>
      <c r="H847" s="37">
        <f>IF(B847="","",IFERROR(INDEX('Purchases'!$B$2:$B$1000,MATCH(B847,'Purchases'!$A$2:$A$1000,0)),""))</f>
        <v/>
      </c>
      <c r="I847" s="35" t="n"/>
      <c r="K847" s="38">
        <f>IF(A847="","",IF(J847&lt;&gt;"","Discarded",IF(COUNTIF('Sales'!$B$2:$B$1000,A847)-COUNTIFS('Sales'!$B$2:$B$1000,A847,'Sales'!$F$2:$F$1000,"Cancelled")-COUNTIFS('Sales'!$B$2:$B$1000,A847,'Sales'!$F$2:$F$1000,"Returned")&gt;0,"Sold",IF(N(I847)&gt;0,"Online","In stock"))))</f>
        <v/>
      </c>
      <c r="L847" s="37">
        <f>IF(K847&lt;&gt;"Sold","",IFERROR(MAXIFS('Sales'!$A$2:$A$1000,'Sales'!$B$2:$B$1000,A847,'Sales'!$F$2:$F$1000,"&lt;&gt;Cancelled",'Sales'!$F$2:$F$1000,"&lt;&gt;Returned"),""))</f>
        <v/>
      </c>
      <c r="M847" s="39">
        <f>IF(OR(A847="",H847=""),"",IF(K847="Sold",IF(L847="","",L847-H847),TODAY()-H847))</f>
        <v/>
      </c>
      <c r="N847" s="38">
        <f>IF(OR(A847="",M847=""),"",IF(AND(K847&lt;&gt;"Sold",K847&lt;&gt;"Discarded",M847&gt;=JoursDormant),"Yes",""))</f>
        <v/>
      </c>
      <c r="O847" s="38">
        <f>IF(B847="","",IFERROR(INDEX('Purchases'!$I$2:$I$1000,MATCH(B847,'Purchases'!$A$2:$A$1000,0)),""))</f>
        <v/>
      </c>
    </row>
    <row r="848">
      <c r="G848" s="36">
        <f>IF(B848="","",IFERROR(INDEX('Purchases'!$G$2:$G$1000,MATCH(B848,'Purchases'!$A$2:$A$1000,0)),""))</f>
        <v/>
      </c>
      <c r="H848" s="37">
        <f>IF(B848="","",IFERROR(INDEX('Purchases'!$B$2:$B$1000,MATCH(B848,'Purchases'!$A$2:$A$1000,0)),""))</f>
        <v/>
      </c>
      <c r="I848" s="35" t="n"/>
      <c r="K848" s="38">
        <f>IF(A848="","",IF(J848&lt;&gt;"","Discarded",IF(COUNTIF('Sales'!$B$2:$B$1000,A848)-COUNTIFS('Sales'!$B$2:$B$1000,A848,'Sales'!$F$2:$F$1000,"Cancelled")-COUNTIFS('Sales'!$B$2:$B$1000,A848,'Sales'!$F$2:$F$1000,"Returned")&gt;0,"Sold",IF(N(I848)&gt;0,"Online","In stock"))))</f>
        <v/>
      </c>
      <c r="L848" s="37">
        <f>IF(K848&lt;&gt;"Sold","",IFERROR(MAXIFS('Sales'!$A$2:$A$1000,'Sales'!$B$2:$B$1000,A848,'Sales'!$F$2:$F$1000,"&lt;&gt;Cancelled",'Sales'!$F$2:$F$1000,"&lt;&gt;Returned"),""))</f>
        <v/>
      </c>
      <c r="M848" s="39">
        <f>IF(OR(A848="",H848=""),"",IF(K848="Sold",IF(L848="","",L848-H848),TODAY()-H848))</f>
        <v/>
      </c>
      <c r="N848" s="38">
        <f>IF(OR(A848="",M848=""),"",IF(AND(K848&lt;&gt;"Sold",K848&lt;&gt;"Discarded",M848&gt;=JoursDormant),"Yes",""))</f>
        <v/>
      </c>
      <c r="O848" s="38">
        <f>IF(B848="","",IFERROR(INDEX('Purchases'!$I$2:$I$1000,MATCH(B848,'Purchases'!$A$2:$A$1000,0)),""))</f>
        <v/>
      </c>
    </row>
    <row r="849">
      <c r="G849" s="36">
        <f>IF(B849="","",IFERROR(INDEX('Purchases'!$G$2:$G$1000,MATCH(B849,'Purchases'!$A$2:$A$1000,0)),""))</f>
        <v/>
      </c>
      <c r="H849" s="37">
        <f>IF(B849="","",IFERROR(INDEX('Purchases'!$B$2:$B$1000,MATCH(B849,'Purchases'!$A$2:$A$1000,0)),""))</f>
        <v/>
      </c>
      <c r="I849" s="35" t="n"/>
      <c r="K849" s="38">
        <f>IF(A849="","",IF(J849&lt;&gt;"","Discarded",IF(COUNTIF('Sales'!$B$2:$B$1000,A849)-COUNTIFS('Sales'!$B$2:$B$1000,A849,'Sales'!$F$2:$F$1000,"Cancelled")-COUNTIFS('Sales'!$B$2:$B$1000,A849,'Sales'!$F$2:$F$1000,"Returned")&gt;0,"Sold",IF(N(I849)&gt;0,"Online","In stock"))))</f>
        <v/>
      </c>
      <c r="L849" s="37">
        <f>IF(K849&lt;&gt;"Sold","",IFERROR(MAXIFS('Sales'!$A$2:$A$1000,'Sales'!$B$2:$B$1000,A849,'Sales'!$F$2:$F$1000,"&lt;&gt;Cancelled",'Sales'!$F$2:$F$1000,"&lt;&gt;Returned"),""))</f>
        <v/>
      </c>
      <c r="M849" s="39">
        <f>IF(OR(A849="",H849=""),"",IF(K849="Sold",IF(L849="","",L849-H849),TODAY()-H849))</f>
        <v/>
      </c>
      <c r="N849" s="38">
        <f>IF(OR(A849="",M849=""),"",IF(AND(K849&lt;&gt;"Sold",K849&lt;&gt;"Discarded",M849&gt;=JoursDormant),"Yes",""))</f>
        <v/>
      </c>
      <c r="O849" s="38">
        <f>IF(B849="","",IFERROR(INDEX('Purchases'!$I$2:$I$1000,MATCH(B849,'Purchases'!$A$2:$A$1000,0)),""))</f>
        <v/>
      </c>
    </row>
    <row r="850">
      <c r="G850" s="36">
        <f>IF(B850="","",IFERROR(INDEX('Purchases'!$G$2:$G$1000,MATCH(B850,'Purchases'!$A$2:$A$1000,0)),""))</f>
        <v/>
      </c>
      <c r="H850" s="37">
        <f>IF(B850="","",IFERROR(INDEX('Purchases'!$B$2:$B$1000,MATCH(B850,'Purchases'!$A$2:$A$1000,0)),""))</f>
        <v/>
      </c>
      <c r="I850" s="35" t="n"/>
      <c r="K850" s="38">
        <f>IF(A850="","",IF(J850&lt;&gt;"","Discarded",IF(COUNTIF('Sales'!$B$2:$B$1000,A850)-COUNTIFS('Sales'!$B$2:$B$1000,A850,'Sales'!$F$2:$F$1000,"Cancelled")-COUNTIFS('Sales'!$B$2:$B$1000,A850,'Sales'!$F$2:$F$1000,"Returned")&gt;0,"Sold",IF(N(I850)&gt;0,"Online","In stock"))))</f>
        <v/>
      </c>
      <c r="L850" s="37">
        <f>IF(K850&lt;&gt;"Sold","",IFERROR(MAXIFS('Sales'!$A$2:$A$1000,'Sales'!$B$2:$B$1000,A850,'Sales'!$F$2:$F$1000,"&lt;&gt;Cancelled",'Sales'!$F$2:$F$1000,"&lt;&gt;Returned"),""))</f>
        <v/>
      </c>
      <c r="M850" s="39">
        <f>IF(OR(A850="",H850=""),"",IF(K850="Sold",IF(L850="","",L850-H850),TODAY()-H850))</f>
        <v/>
      </c>
      <c r="N850" s="38">
        <f>IF(OR(A850="",M850=""),"",IF(AND(K850&lt;&gt;"Sold",K850&lt;&gt;"Discarded",M850&gt;=JoursDormant),"Yes",""))</f>
        <v/>
      </c>
      <c r="O850" s="38">
        <f>IF(B850="","",IFERROR(INDEX('Purchases'!$I$2:$I$1000,MATCH(B850,'Purchases'!$A$2:$A$1000,0)),""))</f>
        <v/>
      </c>
    </row>
    <row r="851">
      <c r="G851" s="36">
        <f>IF(B851="","",IFERROR(INDEX('Purchases'!$G$2:$G$1000,MATCH(B851,'Purchases'!$A$2:$A$1000,0)),""))</f>
        <v/>
      </c>
      <c r="H851" s="37">
        <f>IF(B851="","",IFERROR(INDEX('Purchases'!$B$2:$B$1000,MATCH(B851,'Purchases'!$A$2:$A$1000,0)),""))</f>
        <v/>
      </c>
      <c r="I851" s="35" t="n"/>
      <c r="K851" s="38">
        <f>IF(A851="","",IF(J851&lt;&gt;"","Discarded",IF(COUNTIF('Sales'!$B$2:$B$1000,A851)-COUNTIFS('Sales'!$B$2:$B$1000,A851,'Sales'!$F$2:$F$1000,"Cancelled")-COUNTIFS('Sales'!$B$2:$B$1000,A851,'Sales'!$F$2:$F$1000,"Returned")&gt;0,"Sold",IF(N(I851)&gt;0,"Online","In stock"))))</f>
        <v/>
      </c>
      <c r="L851" s="37">
        <f>IF(K851&lt;&gt;"Sold","",IFERROR(MAXIFS('Sales'!$A$2:$A$1000,'Sales'!$B$2:$B$1000,A851,'Sales'!$F$2:$F$1000,"&lt;&gt;Cancelled",'Sales'!$F$2:$F$1000,"&lt;&gt;Returned"),""))</f>
        <v/>
      </c>
      <c r="M851" s="39">
        <f>IF(OR(A851="",H851=""),"",IF(K851="Sold",IF(L851="","",L851-H851),TODAY()-H851))</f>
        <v/>
      </c>
      <c r="N851" s="38">
        <f>IF(OR(A851="",M851=""),"",IF(AND(K851&lt;&gt;"Sold",K851&lt;&gt;"Discarded",M851&gt;=JoursDormant),"Yes",""))</f>
        <v/>
      </c>
      <c r="O851" s="38">
        <f>IF(B851="","",IFERROR(INDEX('Purchases'!$I$2:$I$1000,MATCH(B851,'Purchases'!$A$2:$A$1000,0)),""))</f>
        <v/>
      </c>
    </row>
    <row r="852">
      <c r="G852" s="36">
        <f>IF(B852="","",IFERROR(INDEX('Purchases'!$G$2:$G$1000,MATCH(B852,'Purchases'!$A$2:$A$1000,0)),""))</f>
        <v/>
      </c>
      <c r="H852" s="37">
        <f>IF(B852="","",IFERROR(INDEX('Purchases'!$B$2:$B$1000,MATCH(B852,'Purchases'!$A$2:$A$1000,0)),""))</f>
        <v/>
      </c>
      <c r="I852" s="35" t="n"/>
      <c r="K852" s="38">
        <f>IF(A852="","",IF(J852&lt;&gt;"","Discarded",IF(COUNTIF('Sales'!$B$2:$B$1000,A852)-COUNTIFS('Sales'!$B$2:$B$1000,A852,'Sales'!$F$2:$F$1000,"Cancelled")-COUNTIFS('Sales'!$B$2:$B$1000,A852,'Sales'!$F$2:$F$1000,"Returned")&gt;0,"Sold",IF(N(I852)&gt;0,"Online","In stock"))))</f>
        <v/>
      </c>
      <c r="L852" s="37">
        <f>IF(K852&lt;&gt;"Sold","",IFERROR(MAXIFS('Sales'!$A$2:$A$1000,'Sales'!$B$2:$B$1000,A852,'Sales'!$F$2:$F$1000,"&lt;&gt;Cancelled",'Sales'!$F$2:$F$1000,"&lt;&gt;Returned"),""))</f>
        <v/>
      </c>
      <c r="M852" s="39">
        <f>IF(OR(A852="",H852=""),"",IF(K852="Sold",IF(L852="","",L852-H852),TODAY()-H852))</f>
        <v/>
      </c>
      <c r="N852" s="38">
        <f>IF(OR(A852="",M852=""),"",IF(AND(K852&lt;&gt;"Sold",K852&lt;&gt;"Discarded",M852&gt;=JoursDormant),"Yes",""))</f>
        <v/>
      </c>
      <c r="O852" s="38">
        <f>IF(B852="","",IFERROR(INDEX('Purchases'!$I$2:$I$1000,MATCH(B852,'Purchases'!$A$2:$A$1000,0)),""))</f>
        <v/>
      </c>
    </row>
    <row r="853">
      <c r="G853" s="36">
        <f>IF(B853="","",IFERROR(INDEX('Purchases'!$G$2:$G$1000,MATCH(B853,'Purchases'!$A$2:$A$1000,0)),""))</f>
        <v/>
      </c>
      <c r="H853" s="37">
        <f>IF(B853="","",IFERROR(INDEX('Purchases'!$B$2:$B$1000,MATCH(B853,'Purchases'!$A$2:$A$1000,0)),""))</f>
        <v/>
      </c>
      <c r="I853" s="35" t="n"/>
      <c r="K853" s="38">
        <f>IF(A853="","",IF(J853&lt;&gt;"","Discarded",IF(COUNTIF('Sales'!$B$2:$B$1000,A853)-COUNTIFS('Sales'!$B$2:$B$1000,A853,'Sales'!$F$2:$F$1000,"Cancelled")-COUNTIFS('Sales'!$B$2:$B$1000,A853,'Sales'!$F$2:$F$1000,"Returned")&gt;0,"Sold",IF(N(I853)&gt;0,"Online","In stock"))))</f>
        <v/>
      </c>
      <c r="L853" s="37">
        <f>IF(K853&lt;&gt;"Sold","",IFERROR(MAXIFS('Sales'!$A$2:$A$1000,'Sales'!$B$2:$B$1000,A853,'Sales'!$F$2:$F$1000,"&lt;&gt;Cancelled",'Sales'!$F$2:$F$1000,"&lt;&gt;Returned"),""))</f>
        <v/>
      </c>
      <c r="M853" s="39">
        <f>IF(OR(A853="",H853=""),"",IF(K853="Sold",IF(L853="","",L853-H853),TODAY()-H853))</f>
        <v/>
      </c>
      <c r="N853" s="38">
        <f>IF(OR(A853="",M853=""),"",IF(AND(K853&lt;&gt;"Sold",K853&lt;&gt;"Discarded",M853&gt;=JoursDormant),"Yes",""))</f>
        <v/>
      </c>
      <c r="O853" s="38">
        <f>IF(B853="","",IFERROR(INDEX('Purchases'!$I$2:$I$1000,MATCH(B853,'Purchases'!$A$2:$A$1000,0)),""))</f>
        <v/>
      </c>
    </row>
    <row r="854">
      <c r="G854" s="36">
        <f>IF(B854="","",IFERROR(INDEX('Purchases'!$G$2:$G$1000,MATCH(B854,'Purchases'!$A$2:$A$1000,0)),""))</f>
        <v/>
      </c>
      <c r="H854" s="37">
        <f>IF(B854="","",IFERROR(INDEX('Purchases'!$B$2:$B$1000,MATCH(B854,'Purchases'!$A$2:$A$1000,0)),""))</f>
        <v/>
      </c>
      <c r="I854" s="35" t="n"/>
      <c r="K854" s="38">
        <f>IF(A854="","",IF(J854&lt;&gt;"","Discarded",IF(COUNTIF('Sales'!$B$2:$B$1000,A854)-COUNTIFS('Sales'!$B$2:$B$1000,A854,'Sales'!$F$2:$F$1000,"Cancelled")-COUNTIFS('Sales'!$B$2:$B$1000,A854,'Sales'!$F$2:$F$1000,"Returned")&gt;0,"Sold",IF(N(I854)&gt;0,"Online","In stock"))))</f>
        <v/>
      </c>
      <c r="L854" s="37">
        <f>IF(K854&lt;&gt;"Sold","",IFERROR(MAXIFS('Sales'!$A$2:$A$1000,'Sales'!$B$2:$B$1000,A854,'Sales'!$F$2:$F$1000,"&lt;&gt;Cancelled",'Sales'!$F$2:$F$1000,"&lt;&gt;Returned"),""))</f>
        <v/>
      </c>
      <c r="M854" s="39">
        <f>IF(OR(A854="",H854=""),"",IF(K854="Sold",IF(L854="","",L854-H854),TODAY()-H854))</f>
        <v/>
      </c>
      <c r="N854" s="38">
        <f>IF(OR(A854="",M854=""),"",IF(AND(K854&lt;&gt;"Sold",K854&lt;&gt;"Discarded",M854&gt;=JoursDormant),"Yes",""))</f>
        <v/>
      </c>
      <c r="O854" s="38">
        <f>IF(B854="","",IFERROR(INDEX('Purchases'!$I$2:$I$1000,MATCH(B854,'Purchases'!$A$2:$A$1000,0)),""))</f>
        <v/>
      </c>
    </row>
    <row r="855">
      <c r="G855" s="36">
        <f>IF(B855="","",IFERROR(INDEX('Purchases'!$G$2:$G$1000,MATCH(B855,'Purchases'!$A$2:$A$1000,0)),""))</f>
        <v/>
      </c>
      <c r="H855" s="37">
        <f>IF(B855="","",IFERROR(INDEX('Purchases'!$B$2:$B$1000,MATCH(B855,'Purchases'!$A$2:$A$1000,0)),""))</f>
        <v/>
      </c>
      <c r="I855" s="35" t="n"/>
      <c r="K855" s="38">
        <f>IF(A855="","",IF(J855&lt;&gt;"","Discarded",IF(COUNTIF('Sales'!$B$2:$B$1000,A855)-COUNTIFS('Sales'!$B$2:$B$1000,A855,'Sales'!$F$2:$F$1000,"Cancelled")-COUNTIFS('Sales'!$B$2:$B$1000,A855,'Sales'!$F$2:$F$1000,"Returned")&gt;0,"Sold",IF(N(I855)&gt;0,"Online","In stock"))))</f>
        <v/>
      </c>
      <c r="L855" s="37">
        <f>IF(K855&lt;&gt;"Sold","",IFERROR(MAXIFS('Sales'!$A$2:$A$1000,'Sales'!$B$2:$B$1000,A855,'Sales'!$F$2:$F$1000,"&lt;&gt;Cancelled",'Sales'!$F$2:$F$1000,"&lt;&gt;Returned"),""))</f>
        <v/>
      </c>
      <c r="M855" s="39">
        <f>IF(OR(A855="",H855=""),"",IF(K855="Sold",IF(L855="","",L855-H855),TODAY()-H855))</f>
        <v/>
      </c>
      <c r="N855" s="38">
        <f>IF(OR(A855="",M855=""),"",IF(AND(K855&lt;&gt;"Sold",K855&lt;&gt;"Discarded",M855&gt;=JoursDormant),"Yes",""))</f>
        <v/>
      </c>
      <c r="O855" s="38">
        <f>IF(B855="","",IFERROR(INDEX('Purchases'!$I$2:$I$1000,MATCH(B855,'Purchases'!$A$2:$A$1000,0)),""))</f>
        <v/>
      </c>
    </row>
    <row r="856">
      <c r="G856" s="36">
        <f>IF(B856="","",IFERROR(INDEX('Purchases'!$G$2:$G$1000,MATCH(B856,'Purchases'!$A$2:$A$1000,0)),""))</f>
        <v/>
      </c>
      <c r="H856" s="37">
        <f>IF(B856="","",IFERROR(INDEX('Purchases'!$B$2:$B$1000,MATCH(B856,'Purchases'!$A$2:$A$1000,0)),""))</f>
        <v/>
      </c>
      <c r="I856" s="35" t="n"/>
      <c r="K856" s="38">
        <f>IF(A856="","",IF(J856&lt;&gt;"","Discarded",IF(COUNTIF('Sales'!$B$2:$B$1000,A856)-COUNTIFS('Sales'!$B$2:$B$1000,A856,'Sales'!$F$2:$F$1000,"Cancelled")-COUNTIFS('Sales'!$B$2:$B$1000,A856,'Sales'!$F$2:$F$1000,"Returned")&gt;0,"Sold",IF(N(I856)&gt;0,"Online","In stock"))))</f>
        <v/>
      </c>
      <c r="L856" s="37">
        <f>IF(K856&lt;&gt;"Sold","",IFERROR(MAXIFS('Sales'!$A$2:$A$1000,'Sales'!$B$2:$B$1000,A856,'Sales'!$F$2:$F$1000,"&lt;&gt;Cancelled",'Sales'!$F$2:$F$1000,"&lt;&gt;Returned"),""))</f>
        <v/>
      </c>
      <c r="M856" s="39">
        <f>IF(OR(A856="",H856=""),"",IF(K856="Sold",IF(L856="","",L856-H856),TODAY()-H856))</f>
        <v/>
      </c>
      <c r="N856" s="38">
        <f>IF(OR(A856="",M856=""),"",IF(AND(K856&lt;&gt;"Sold",K856&lt;&gt;"Discarded",M856&gt;=JoursDormant),"Yes",""))</f>
        <v/>
      </c>
      <c r="O856" s="38">
        <f>IF(B856="","",IFERROR(INDEX('Purchases'!$I$2:$I$1000,MATCH(B856,'Purchases'!$A$2:$A$1000,0)),""))</f>
        <v/>
      </c>
    </row>
    <row r="857">
      <c r="G857" s="36">
        <f>IF(B857="","",IFERROR(INDEX('Purchases'!$G$2:$G$1000,MATCH(B857,'Purchases'!$A$2:$A$1000,0)),""))</f>
        <v/>
      </c>
      <c r="H857" s="37">
        <f>IF(B857="","",IFERROR(INDEX('Purchases'!$B$2:$B$1000,MATCH(B857,'Purchases'!$A$2:$A$1000,0)),""))</f>
        <v/>
      </c>
      <c r="I857" s="35" t="n"/>
      <c r="K857" s="38">
        <f>IF(A857="","",IF(J857&lt;&gt;"","Discarded",IF(COUNTIF('Sales'!$B$2:$B$1000,A857)-COUNTIFS('Sales'!$B$2:$B$1000,A857,'Sales'!$F$2:$F$1000,"Cancelled")-COUNTIFS('Sales'!$B$2:$B$1000,A857,'Sales'!$F$2:$F$1000,"Returned")&gt;0,"Sold",IF(N(I857)&gt;0,"Online","In stock"))))</f>
        <v/>
      </c>
      <c r="L857" s="37">
        <f>IF(K857&lt;&gt;"Sold","",IFERROR(MAXIFS('Sales'!$A$2:$A$1000,'Sales'!$B$2:$B$1000,A857,'Sales'!$F$2:$F$1000,"&lt;&gt;Cancelled",'Sales'!$F$2:$F$1000,"&lt;&gt;Returned"),""))</f>
        <v/>
      </c>
      <c r="M857" s="39">
        <f>IF(OR(A857="",H857=""),"",IF(K857="Sold",IF(L857="","",L857-H857),TODAY()-H857))</f>
        <v/>
      </c>
      <c r="N857" s="38">
        <f>IF(OR(A857="",M857=""),"",IF(AND(K857&lt;&gt;"Sold",K857&lt;&gt;"Discarded",M857&gt;=JoursDormant),"Yes",""))</f>
        <v/>
      </c>
      <c r="O857" s="38">
        <f>IF(B857="","",IFERROR(INDEX('Purchases'!$I$2:$I$1000,MATCH(B857,'Purchases'!$A$2:$A$1000,0)),""))</f>
        <v/>
      </c>
    </row>
    <row r="858">
      <c r="G858" s="36">
        <f>IF(B858="","",IFERROR(INDEX('Purchases'!$G$2:$G$1000,MATCH(B858,'Purchases'!$A$2:$A$1000,0)),""))</f>
        <v/>
      </c>
      <c r="H858" s="37">
        <f>IF(B858="","",IFERROR(INDEX('Purchases'!$B$2:$B$1000,MATCH(B858,'Purchases'!$A$2:$A$1000,0)),""))</f>
        <v/>
      </c>
      <c r="I858" s="35" t="n"/>
      <c r="K858" s="38">
        <f>IF(A858="","",IF(J858&lt;&gt;"","Discarded",IF(COUNTIF('Sales'!$B$2:$B$1000,A858)-COUNTIFS('Sales'!$B$2:$B$1000,A858,'Sales'!$F$2:$F$1000,"Cancelled")-COUNTIFS('Sales'!$B$2:$B$1000,A858,'Sales'!$F$2:$F$1000,"Returned")&gt;0,"Sold",IF(N(I858)&gt;0,"Online","In stock"))))</f>
        <v/>
      </c>
      <c r="L858" s="37">
        <f>IF(K858&lt;&gt;"Sold","",IFERROR(MAXIFS('Sales'!$A$2:$A$1000,'Sales'!$B$2:$B$1000,A858,'Sales'!$F$2:$F$1000,"&lt;&gt;Cancelled",'Sales'!$F$2:$F$1000,"&lt;&gt;Returned"),""))</f>
        <v/>
      </c>
      <c r="M858" s="39">
        <f>IF(OR(A858="",H858=""),"",IF(K858="Sold",IF(L858="","",L858-H858),TODAY()-H858))</f>
        <v/>
      </c>
      <c r="N858" s="38">
        <f>IF(OR(A858="",M858=""),"",IF(AND(K858&lt;&gt;"Sold",K858&lt;&gt;"Discarded",M858&gt;=JoursDormant),"Yes",""))</f>
        <v/>
      </c>
      <c r="O858" s="38">
        <f>IF(B858="","",IFERROR(INDEX('Purchases'!$I$2:$I$1000,MATCH(B858,'Purchases'!$A$2:$A$1000,0)),""))</f>
        <v/>
      </c>
    </row>
    <row r="859">
      <c r="G859" s="36">
        <f>IF(B859="","",IFERROR(INDEX('Purchases'!$G$2:$G$1000,MATCH(B859,'Purchases'!$A$2:$A$1000,0)),""))</f>
        <v/>
      </c>
      <c r="H859" s="37">
        <f>IF(B859="","",IFERROR(INDEX('Purchases'!$B$2:$B$1000,MATCH(B859,'Purchases'!$A$2:$A$1000,0)),""))</f>
        <v/>
      </c>
      <c r="I859" s="35" t="n"/>
      <c r="K859" s="38">
        <f>IF(A859="","",IF(J859&lt;&gt;"","Discarded",IF(COUNTIF('Sales'!$B$2:$B$1000,A859)-COUNTIFS('Sales'!$B$2:$B$1000,A859,'Sales'!$F$2:$F$1000,"Cancelled")-COUNTIFS('Sales'!$B$2:$B$1000,A859,'Sales'!$F$2:$F$1000,"Returned")&gt;0,"Sold",IF(N(I859)&gt;0,"Online","In stock"))))</f>
        <v/>
      </c>
      <c r="L859" s="37">
        <f>IF(K859&lt;&gt;"Sold","",IFERROR(MAXIFS('Sales'!$A$2:$A$1000,'Sales'!$B$2:$B$1000,A859,'Sales'!$F$2:$F$1000,"&lt;&gt;Cancelled",'Sales'!$F$2:$F$1000,"&lt;&gt;Returned"),""))</f>
        <v/>
      </c>
      <c r="M859" s="39">
        <f>IF(OR(A859="",H859=""),"",IF(K859="Sold",IF(L859="","",L859-H859),TODAY()-H859))</f>
        <v/>
      </c>
      <c r="N859" s="38">
        <f>IF(OR(A859="",M859=""),"",IF(AND(K859&lt;&gt;"Sold",K859&lt;&gt;"Discarded",M859&gt;=JoursDormant),"Yes",""))</f>
        <v/>
      </c>
      <c r="O859" s="38">
        <f>IF(B859="","",IFERROR(INDEX('Purchases'!$I$2:$I$1000,MATCH(B859,'Purchases'!$A$2:$A$1000,0)),""))</f>
        <v/>
      </c>
    </row>
    <row r="860">
      <c r="G860" s="36">
        <f>IF(B860="","",IFERROR(INDEX('Purchases'!$G$2:$G$1000,MATCH(B860,'Purchases'!$A$2:$A$1000,0)),""))</f>
        <v/>
      </c>
      <c r="H860" s="37">
        <f>IF(B860="","",IFERROR(INDEX('Purchases'!$B$2:$B$1000,MATCH(B860,'Purchases'!$A$2:$A$1000,0)),""))</f>
        <v/>
      </c>
      <c r="I860" s="35" t="n"/>
      <c r="K860" s="38">
        <f>IF(A860="","",IF(J860&lt;&gt;"","Discarded",IF(COUNTIF('Sales'!$B$2:$B$1000,A860)-COUNTIFS('Sales'!$B$2:$B$1000,A860,'Sales'!$F$2:$F$1000,"Cancelled")-COUNTIFS('Sales'!$B$2:$B$1000,A860,'Sales'!$F$2:$F$1000,"Returned")&gt;0,"Sold",IF(N(I860)&gt;0,"Online","In stock"))))</f>
        <v/>
      </c>
      <c r="L860" s="37">
        <f>IF(K860&lt;&gt;"Sold","",IFERROR(MAXIFS('Sales'!$A$2:$A$1000,'Sales'!$B$2:$B$1000,A860,'Sales'!$F$2:$F$1000,"&lt;&gt;Cancelled",'Sales'!$F$2:$F$1000,"&lt;&gt;Returned"),""))</f>
        <v/>
      </c>
      <c r="M860" s="39">
        <f>IF(OR(A860="",H860=""),"",IF(K860="Sold",IF(L860="","",L860-H860),TODAY()-H860))</f>
        <v/>
      </c>
      <c r="N860" s="38">
        <f>IF(OR(A860="",M860=""),"",IF(AND(K860&lt;&gt;"Sold",K860&lt;&gt;"Discarded",M860&gt;=JoursDormant),"Yes",""))</f>
        <v/>
      </c>
      <c r="O860" s="38">
        <f>IF(B860="","",IFERROR(INDEX('Purchases'!$I$2:$I$1000,MATCH(B860,'Purchases'!$A$2:$A$1000,0)),""))</f>
        <v/>
      </c>
    </row>
    <row r="861">
      <c r="G861" s="36">
        <f>IF(B861="","",IFERROR(INDEX('Purchases'!$G$2:$G$1000,MATCH(B861,'Purchases'!$A$2:$A$1000,0)),""))</f>
        <v/>
      </c>
      <c r="H861" s="37">
        <f>IF(B861="","",IFERROR(INDEX('Purchases'!$B$2:$B$1000,MATCH(B861,'Purchases'!$A$2:$A$1000,0)),""))</f>
        <v/>
      </c>
      <c r="I861" s="35" t="n"/>
      <c r="K861" s="38">
        <f>IF(A861="","",IF(J861&lt;&gt;"","Discarded",IF(COUNTIF('Sales'!$B$2:$B$1000,A861)-COUNTIFS('Sales'!$B$2:$B$1000,A861,'Sales'!$F$2:$F$1000,"Cancelled")-COUNTIFS('Sales'!$B$2:$B$1000,A861,'Sales'!$F$2:$F$1000,"Returned")&gt;0,"Sold",IF(N(I861)&gt;0,"Online","In stock"))))</f>
        <v/>
      </c>
      <c r="L861" s="37">
        <f>IF(K861&lt;&gt;"Sold","",IFERROR(MAXIFS('Sales'!$A$2:$A$1000,'Sales'!$B$2:$B$1000,A861,'Sales'!$F$2:$F$1000,"&lt;&gt;Cancelled",'Sales'!$F$2:$F$1000,"&lt;&gt;Returned"),""))</f>
        <v/>
      </c>
      <c r="M861" s="39">
        <f>IF(OR(A861="",H861=""),"",IF(K861="Sold",IF(L861="","",L861-H861),TODAY()-H861))</f>
        <v/>
      </c>
      <c r="N861" s="38">
        <f>IF(OR(A861="",M861=""),"",IF(AND(K861&lt;&gt;"Sold",K861&lt;&gt;"Discarded",M861&gt;=JoursDormant),"Yes",""))</f>
        <v/>
      </c>
      <c r="O861" s="38">
        <f>IF(B861="","",IFERROR(INDEX('Purchases'!$I$2:$I$1000,MATCH(B861,'Purchases'!$A$2:$A$1000,0)),""))</f>
        <v/>
      </c>
    </row>
    <row r="862">
      <c r="G862" s="36">
        <f>IF(B862="","",IFERROR(INDEX('Purchases'!$G$2:$G$1000,MATCH(B862,'Purchases'!$A$2:$A$1000,0)),""))</f>
        <v/>
      </c>
      <c r="H862" s="37">
        <f>IF(B862="","",IFERROR(INDEX('Purchases'!$B$2:$B$1000,MATCH(B862,'Purchases'!$A$2:$A$1000,0)),""))</f>
        <v/>
      </c>
      <c r="I862" s="35" t="n"/>
      <c r="K862" s="38">
        <f>IF(A862="","",IF(J862&lt;&gt;"","Discarded",IF(COUNTIF('Sales'!$B$2:$B$1000,A862)-COUNTIFS('Sales'!$B$2:$B$1000,A862,'Sales'!$F$2:$F$1000,"Cancelled")-COUNTIFS('Sales'!$B$2:$B$1000,A862,'Sales'!$F$2:$F$1000,"Returned")&gt;0,"Sold",IF(N(I862)&gt;0,"Online","In stock"))))</f>
        <v/>
      </c>
      <c r="L862" s="37">
        <f>IF(K862&lt;&gt;"Sold","",IFERROR(MAXIFS('Sales'!$A$2:$A$1000,'Sales'!$B$2:$B$1000,A862,'Sales'!$F$2:$F$1000,"&lt;&gt;Cancelled",'Sales'!$F$2:$F$1000,"&lt;&gt;Returned"),""))</f>
        <v/>
      </c>
      <c r="M862" s="39">
        <f>IF(OR(A862="",H862=""),"",IF(K862="Sold",IF(L862="","",L862-H862),TODAY()-H862))</f>
        <v/>
      </c>
      <c r="N862" s="38">
        <f>IF(OR(A862="",M862=""),"",IF(AND(K862&lt;&gt;"Sold",K862&lt;&gt;"Discarded",M862&gt;=JoursDormant),"Yes",""))</f>
        <v/>
      </c>
      <c r="O862" s="38">
        <f>IF(B862="","",IFERROR(INDEX('Purchases'!$I$2:$I$1000,MATCH(B862,'Purchases'!$A$2:$A$1000,0)),""))</f>
        <v/>
      </c>
    </row>
    <row r="863">
      <c r="G863" s="36">
        <f>IF(B863="","",IFERROR(INDEX('Purchases'!$G$2:$G$1000,MATCH(B863,'Purchases'!$A$2:$A$1000,0)),""))</f>
        <v/>
      </c>
      <c r="H863" s="37">
        <f>IF(B863="","",IFERROR(INDEX('Purchases'!$B$2:$B$1000,MATCH(B863,'Purchases'!$A$2:$A$1000,0)),""))</f>
        <v/>
      </c>
      <c r="I863" s="35" t="n"/>
      <c r="K863" s="38">
        <f>IF(A863="","",IF(J863&lt;&gt;"","Discarded",IF(COUNTIF('Sales'!$B$2:$B$1000,A863)-COUNTIFS('Sales'!$B$2:$B$1000,A863,'Sales'!$F$2:$F$1000,"Cancelled")-COUNTIFS('Sales'!$B$2:$B$1000,A863,'Sales'!$F$2:$F$1000,"Returned")&gt;0,"Sold",IF(N(I863)&gt;0,"Online","In stock"))))</f>
        <v/>
      </c>
      <c r="L863" s="37">
        <f>IF(K863&lt;&gt;"Sold","",IFERROR(MAXIFS('Sales'!$A$2:$A$1000,'Sales'!$B$2:$B$1000,A863,'Sales'!$F$2:$F$1000,"&lt;&gt;Cancelled",'Sales'!$F$2:$F$1000,"&lt;&gt;Returned"),""))</f>
        <v/>
      </c>
      <c r="M863" s="39">
        <f>IF(OR(A863="",H863=""),"",IF(K863="Sold",IF(L863="","",L863-H863),TODAY()-H863))</f>
        <v/>
      </c>
      <c r="N863" s="38">
        <f>IF(OR(A863="",M863=""),"",IF(AND(K863&lt;&gt;"Sold",K863&lt;&gt;"Discarded",M863&gt;=JoursDormant),"Yes",""))</f>
        <v/>
      </c>
      <c r="O863" s="38">
        <f>IF(B863="","",IFERROR(INDEX('Purchases'!$I$2:$I$1000,MATCH(B863,'Purchases'!$A$2:$A$1000,0)),""))</f>
        <v/>
      </c>
    </row>
    <row r="864">
      <c r="G864" s="36">
        <f>IF(B864="","",IFERROR(INDEX('Purchases'!$G$2:$G$1000,MATCH(B864,'Purchases'!$A$2:$A$1000,0)),""))</f>
        <v/>
      </c>
      <c r="H864" s="37">
        <f>IF(B864="","",IFERROR(INDEX('Purchases'!$B$2:$B$1000,MATCH(B864,'Purchases'!$A$2:$A$1000,0)),""))</f>
        <v/>
      </c>
      <c r="I864" s="35" t="n"/>
      <c r="K864" s="38">
        <f>IF(A864="","",IF(J864&lt;&gt;"","Discarded",IF(COUNTIF('Sales'!$B$2:$B$1000,A864)-COUNTIFS('Sales'!$B$2:$B$1000,A864,'Sales'!$F$2:$F$1000,"Cancelled")-COUNTIFS('Sales'!$B$2:$B$1000,A864,'Sales'!$F$2:$F$1000,"Returned")&gt;0,"Sold",IF(N(I864)&gt;0,"Online","In stock"))))</f>
        <v/>
      </c>
      <c r="L864" s="37">
        <f>IF(K864&lt;&gt;"Sold","",IFERROR(MAXIFS('Sales'!$A$2:$A$1000,'Sales'!$B$2:$B$1000,A864,'Sales'!$F$2:$F$1000,"&lt;&gt;Cancelled",'Sales'!$F$2:$F$1000,"&lt;&gt;Returned"),""))</f>
        <v/>
      </c>
      <c r="M864" s="39">
        <f>IF(OR(A864="",H864=""),"",IF(K864="Sold",IF(L864="","",L864-H864),TODAY()-H864))</f>
        <v/>
      </c>
      <c r="N864" s="38">
        <f>IF(OR(A864="",M864=""),"",IF(AND(K864&lt;&gt;"Sold",K864&lt;&gt;"Discarded",M864&gt;=JoursDormant),"Yes",""))</f>
        <v/>
      </c>
      <c r="O864" s="38">
        <f>IF(B864="","",IFERROR(INDEX('Purchases'!$I$2:$I$1000,MATCH(B864,'Purchases'!$A$2:$A$1000,0)),""))</f>
        <v/>
      </c>
    </row>
    <row r="865">
      <c r="G865" s="36">
        <f>IF(B865="","",IFERROR(INDEX('Purchases'!$G$2:$G$1000,MATCH(B865,'Purchases'!$A$2:$A$1000,0)),""))</f>
        <v/>
      </c>
      <c r="H865" s="37">
        <f>IF(B865="","",IFERROR(INDEX('Purchases'!$B$2:$B$1000,MATCH(B865,'Purchases'!$A$2:$A$1000,0)),""))</f>
        <v/>
      </c>
      <c r="I865" s="35" t="n"/>
      <c r="K865" s="38">
        <f>IF(A865="","",IF(J865&lt;&gt;"","Discarded",IF(COUNTIF('Sales'!$B$2:$B$1000,A865)-COUNTIFS('Sales'!$B$2:$B$1000,A865,'Sales'!$F$2:$F$1000,"Cancelled")-COUNTIFS('Sales'!$B$2:$B$1000,A865,'Sales'!$F$2:$F$1000,"Returned")&gt;0,"Sold",IF(N(I865)&gt;0,"Online","In stock"))))</f>
        <v/>
      </c>
      <c r="L865" s="37">
        <f>IF(K865&lt;&gt;"Sold","",IFERROR(MAXIFS('Sales'!$A$2:$A$1000,'Sales'!$B$2:$B$1000,A865,'Sales'!$F$2:$F$1000,"&lt;&gt;Cancelled",'Sales'!$F$2:$F$1000,"&lt;&gt;Returned"),""))</f>
        <v/>
      </c>
      <c r="M865" s="39">
        <f>IF(OR(A865="",H865=""),"",IF(K865="Sold",IF(L865="","",L865-H865),TODAY()-H865))</f>
        <v/>
      </c>
      <c r="N865" s="38">
        <f>IF(OR(A865="",M865=""),"",IF(AND(K865&lt;&gt;"Sold",K865&lt;&gt;"Discarded",M865&gt;=JoursDormant),"Yes",""))</f>
        <v/>
      </c>
      <c r="O865" s="38">
        <f>IF(B865="","",IFERROR(INDEX('Purchases'!$I$2:$I$1000,MATCH(B865,'Purchases'!$A$2:$A$1000,0)),""))</f>
        <v/>
      </c>
    </row>
    <row r="866">
      <c r="G866" s="36">
        <f>IF(B866="","",IFERROR(INDEX('Purchases'!$G$2:$G$1000,MATCH(B866,'Purchases'!$A$2:$A$1000,0)),""))</f>
        <v/>
      </c>
      <c r="H866" s="37">
        <f>IF(B866="","",IFERROR(INDEX('Purchases'!$B$2:$B$1000,MATCH(B866,'Purchases'!$A$2:$A$1000,0)),""))</f>
        <v/>
      </c>
      <c r="I866" s="35" t="n"/>
      <c r="K866" s="38">
        <f>IF(A866="","",IF(J866&lt;&gt;"","Discarded",IF(COUNTIF('Sales'!$B$2:$B$1000,A866)-COUNTIFS('Sales'!$B$2:$B$1000,A866,'Sales'!$F$2:$F$1000,"Cancelled")-COUNTIFS('Sales'!$B$2:$B$1000,A866,'Sales'!$F$2:$F$1000,"Returned")&gt;0,"Sold",IF(N(I866)&gt;0,"Online","In stock"))))</f>
        <v/>
      </c>
      <c r="L866" s="37">
        <f>IF(K866&lt;&gt;"Sold","",IFERROR(MAXIFS('Sales'!$A$2:$A$1000,'Sales'!$B$2:$B$1000,A866,'Sales'!$F$2:$F$1000,"&lt;&gt;Cancelled",'Sales'!$F$2:$F$1000,"&lt;&gt;Returned"),""))</f>
        <v/>
      </c>
      <c r="M866" s="39">
        <f>IF(OR(A866="",H866=""),"",IF(K866="Sold",IF(L866="","",L866-H866),TODAY()-H866))</f>
        <v/>
      </c>
      <c r="N866" s="38">
        <f>IF(OR(A866="",M866=""),"",IF(AND(K866&lt;&gt;"Sold",K866&lt;&gt;"Discarded",M866&gt;=JoursDormant),"Yes",""))</f>
        <v/>
      </c>
      <c r="O866" s="38">
        <f>IF(B866="","",IFERROR(INDEX('Purchases'!$I$2:$I$1000,MATCH(B866,'Purchases'!$A$2:$A$1000,0)),""))</f>
        <v/>
      </c>
    </row>
    <row r="867">
      <c r="G867" s="36">
        <f>IF(B867="","",IFERROR(INDEX('Purchases'!$G$2:$G$1000,MATCH(B867,'Purchases'!$A$2:$A$1000,0)),""))</f>
        <v/>
      </c>
      <c r="H867" s="37">
        <f>IF(B867="","",IFERROR(INDEX('Purchases'!$B$2:$B$1000,MATCH(B867,'Purchases'!$A$2:$A$1000,0)),""))</f>
        <v/>
      </c>
      <c r="I867" s="35" t="n"/>
      <c r="K867" s="38">
        <f>IF(A867="","",IF(J867&lt;&gt;"","Discarded",IF(COUNTIF('Sales'!$B$2:$B$1000,A867)-COUNTIFS('Sales'!$B$2:$B$1000,A867,'Sales'!$F$2:$F$1000,"Cancelled")-COUNTIFS('Sales'!$B$2:$B$1000,A867,'Sales'!$F$2:$F$1000,"Returned")&gt;0,"Sold",IF(N(I867)&gt;0,"Online","In stock"))))</f>
        <v/>
      </c>
      <c r="L867" s="37">
        <f>IF(K867&lt;&gt;"Sold","",IFERROR(MAXIFS('Sales'!$A$2:$A$1000,'Sales'!$B$2:$B$1000,A867,'Sales'!$F$2:$F$1000,"&lt;&gt;Cancelled",'Sales'!$F$2:$F$1000,"&lt;&gt;Returned"),""))</f>
        <v/>
      </c>
      <c r="M867" s="39">
        <f>IF(OR(A867="",H867=""),"",IF(K867="Sold",IF(L867="","",L867-H867),TODAY()-H867))</f>
        <v/>
      </c>
      <c r="N867" s="38">
        <f>IF(OR(A867="",M867=""),"",IF(AND(K867&lt;&gt;"Sold",K867&lt;&gt;"Discarded",M867&gt;=JoursDormant),"Yes",""))</f>
        <v/>
      </c>
      <c r="O867" s="38">
        <f>IF(B867="","",IFERROR(INDEX('Purchases'!$I$2:$I$1000,MATCH(B867,'Purchases'!$A$2:$A$1000,0)),""))</f>
        <v/>
      </c>
    </row>
    <row r="868">
      <c r="G868" s="36">
        <f>IF(B868="","",IFERROR(INDEX('Purchases'!$G$2:$G$1000,MATCH(B868,'Purchases'!$A$2:$A$1000,0)),""))</f>
        <v/>
      </c>
      <c r="H868" s="37">
        <f>IF(B868="","",IFERROR(INDEX('Purchases'!$B$2:$B$1000,MATCH(B868,'Purchases'!$A$2:$A$1000,0)),""))</f>
        <v/>
      </c>
      <c r="I868" s="35" t="n"/>
      <c r="K868" s="38">
        <f>IF(A868="","",IF(J868&lt;&gt;"","Discarded",IF(COUNTIF('Sales'!$B$2:$B$1000,A868)-COUNTIFS('Sales'!$B$2:$B$1000,A868,'Sales'!$F$2:$F$1000,"Cancelled")-COUNTIFS('Sales'!$B$2:$B$1000,A868,'Sales'!$F$2:$F$1000,"Returned")&gt;0,"Sold",IF(N(I868)&gt;0,"Online","In stock"))))</f>
        <v/>
      </c>
      <c r="L868" s="37">
        <f>IF(K868&lt;&gt;"Sold","",IFERROR(MAXIFS('Sales'!$A$2:$A$1000,'Sales'!$B$2:$B$1000,A868,'Sales'!$F$2:$F$1000,"&lt;&gt;Cancelled",'Sales'!$F$2:$F$1000,"&lt;&gt;Returned"),""))</f>
        <v/>
      </c>
      <c r="M868" s="39">
        <f>IF(OR(A868="",H868=""),"",IF(K868="Sold",IF(L868="","",L868-H868),TODAY()-H868))</f>
        <v/>
      </c>
      <c r="N868" s="38">
        <f>IF(OR(A868="",M868=""),"",IF(AND(K868&lt;&gt;"Sold",K868&lt;&gt;"Discarded",M868&gt;=JoursDormant),"Yes",""))</f>
        <v/>
      </c>
      <c r="O868" s="38">
        <f>IF(B868="","",IFERROR(INDEX('Purchases'!$I$2:$I$1000,MATCH(B868,'Purchases'!$A$2:$A$1000,0)),""))</f>
        <v/>
      </c>
    </row>
    <row r="869">
      <c r="G869" s="36">
        <f>IF(B869="","",IFERROR(INDEX('Purchases'!$G$2:$G$1000,MATCH(B869,'Purchases'!$A$2:$A$1000,0)),""))</f>
        <v/>
      </c>
      <c r="H869" s="37">
        <f>IF(B869="","",IFERROR(INDEX('Purchases'!$B$2:$B$1000,MATCH(B869,'Purchases'!$A$2:$A$1000,0)),""))</f>
        <v/>
      </c>
      <c r="I869" s="35" t="n"/>
      <c r="K869" s="38">
        <f>IF(A869="","",IF(J869&lt;&gt;"","Discarded",IF(COUNTIF('Sales'!$B$2:$B$1000,A869)-COUNTIFS('Sales'!$B$2:$B$1000,A869,'Sales'!$F$2:$F$1000,"Cancelled")-COUNTIFS('Sales'!$B$2:$B$1000,A869,'Sales'!$F$2:$F$1000,"Returned")&gt;0,"Sold",IF(N(I869)&gt;0,"Online","In stock"))))</f>
        <v/>
      </c>
      <c r="L869" s="37">
        <f>IF(K869&lt;&gt;"Sold","",IFERROR(MAXIFS('Sales'!$A$2:$A$1000,'Sales'!$B$2:$B$1000,A869,'Sales'!$F$2:$F$1000,"&lt;&gt;Cancelled",'Sales'!$F$2:$F$1000,"&lt;&gt;Returned"),""))</f>
        <v/>
      </c>
      <c r="M869" s="39">
        <f>IF(OR(A869="",H869=""),"",IF(K869="Sold",IF(L869="","",L869-H869),TODAY()-H869))</f>
        <v/>
      </c>
      <c r="N869" s="38">
        <f>IF(OR(A869="",M869=""),"",IF(AND(K869&lt;&gt;"Sold",K869&lt;&gt;"Discarded",M869&gt;=JoursDormant),"Yes",""))</f>
        <v/>
      </c>
      <c r="O869" s="38">
        <f>IF(B869="","",IFERROR(INDEX('Purchases'!$I$2:$I$1000,MATCH(B869,'Purchases'!$A$2:$A$1000,0)),""))</f>
        <v/>
      </c>
    </row>
    <row r="870">
      <c r="G870" s="36">
        <f>IF(B870="","",IFERROR(INDEX('Purchases'!$G$2:$G$1000,MATCH(B870,'Purchases'!$A$2:$A$1000,0)),""))</f>
        <v/>
      </c>
      <c r="H870" s="37">
        <f>IF(B870="","",IFERROR(INDEX('Purchases'!$B$2:$B$1000,MATCH(B870,'Purchases'!$A$2:$A$1000,0)),""))</f>
        <v/>
      </c>
      <c r="I870" s="35" t="n"/>
      <c r="K870" s="38">
        <f>IF(A870="","",IF(J870&lt;&gt;"","Discarded",IF(COUNTIF('Sales'!$B$2:$B$1000,A870)-COUNTIFS('Sales'!$B$2:$B$1000,A870,'Sales'!$F$2:$F$1000,"Cancelled")-COUNTIFS('Sales'!$B$2:$B$1000,A870,'Sales'!$F$2:$F$1000,"Returned")&gt;0,"Sold",IF(N(I870)&gt;0,"Online","In stock"))))</f>
        <v/>
      </c>
      <c r="L870" s="37">
        <f>IF(K870&lt;&gt;"Sold","",IFERROR(MAXIFS('Sales'!$A$2:$A$1000,'Sales'!$B$2:$B$1000,A870,'Sales'!$F$2:$F$1000,"&lt;&gt;Cancelled",'Sales'!$F$2:$F$1000,"&lt;&gt;Returned"),""))</f>
        <v/>
      </c>
      <c r="M870" s="39">
        <f>IF(OR(A870="",H870=""),"",IF(K870="Sold",IF(L870="","",L870-H870),TODAY()-H870))</f>
        <v/>
      </c>
      <c r="N870" s="38">
        <f>IF(OR(A870="",M870=""),"",IF(AND(K870&lt;&gt;"Sold",K870&lt;&gt;"Discarded",M870&gt;=JoursDormant),"Yes",""))</f>
        <v/>
      </c>
      <c r="O870" s="38">
        <f>IF(B870="","",IFERROR(INDEX('Purchases'!$I$2:$I$1000,MATCH(B870,'Purchases'!$A$2:$A$1000,0)),""))</f>
        <v/>
      </c>
    </row>
    <row r="871">
      <c r="G871" s="36">
        <f>IF(B871="","",IFERROR(INDEX('Purchases'!$G$2:$G$1000,MATCH(B871,'Purchases'!$A$2:$A$1000,0)),""))</f>
        <v/>
      </c>
      <c r="H871" s="37">
        <f>IF(B871="","",IFERROR(INDEX('Purchases'!$B$2:$B$1000,MATCH(B871,'Purchases'!$A$2:$A$1000,0)),""))</f>
        <v/>
      </c>
      <c r="I871" s="35" t="n"/>
      <c r="K871" s="38">
        <f>IF(A871="","",IF(J871&lt;&gt;"","Discarded",IF(COUNTIF('Sales'!$B$2:$B$1000,A871)-COUNTIFS('Sales'!$B$2:$B$1000,A871,'Sales'!$F$2:$F$1000,"Cancelled")-COUNTIFS('Sales'!$B$2:$B$1000,A871,'Sales'!$F$2:$F$1000,"Returned")&gt;0,"Sold",IF(N(I871)&gt;0,"Online","In stock"))))</f>
        <v/>
      </c>
      <c r="L871" s="37">
        <f>IF(K871&lt;&gt;"Sold","",IFERROR(MAXIFS('Sales'!$A$2:$A$1000,'Sales'!$B$2:$B$1000,A871,'Sales'!$F$2:$F$1000,"&lt;&gt;Cancelled",'Sales'!$F$2:$F$1000,"&lt;&gt;Returned"),""))</f>
        <v/>
      </c>
      <c r="M871" s="39">
        <f>IF(OR(A871="",H871=""),"",IF(K871="Sold",IF(L871="","",L871-H871),TODAY()-H871))</f>
        <v/>
      </c>
      <c r="N871" s="38">
        <f>IF(OR(A871="",M871=""),"",IF(AND(K871&lt;&gt;"Sold",K871&lt;&gt;"Discarded",M871&gt;=JoursDormant),"Yes",""))</f>
        <v/>
      </c>
      <c r="O871" s="38">
        <f>IF(B871="","",IFERROR(INDEX('Purchases'!$I$2:$I$1000,MATCH(B871,'Purchases'!$A$2:$A$1000,0)),""))</f>
        <v/>
      </c>
    </row>
    <row r="872">
      <c r="G872" s="36">
        <f>IF(B872="","",IFERROR(INDEX('Purchases'!$G$2:$G$1000,MATCH(B872,'Purchases'!$A$2:$A$1000,0)),""))</f>
        <v/>
      </c>
      <c r="H872" s="37">
        <f>IF(B872="","",IFERROR(INDEX('Purchases'!$B$2:$B$1000,MATCH(B872,'Purchases'!$A$2:$A$1000,0)),""))</f>
        <v/>
      </c>
      <c r="I872" s="35" t="n"/>
      <c r="K872" s="38">
        <f>IF(A872="","",IF(J872&lt;&gt;"","Discarded",IF(COUNTIF('Sales'!$B$2:$B$1000,A872)-COUNTIFS('Sales'!$B$2:$B$1000,A872,'Sales'!$F$2:$F$1000,"Cancelled")-COUNTIFS('Sales'!$B$2:$B$1000,A872,'Sales'!$F$2:$F$1000,"Returned")&gt;0,"Sold",IF(N(I872)&gt;0,"Online","In stock"))))</f>
        <v/>
      </c>
      <c r="L872" s="37">
        <f>IF(K872&lt;&gt;"Sold","",IFERROR(MAXIFS('Sales'!$A$2:$A$1000,'Sales'!$B$2:$B$1000,A872,'Sales'!$F$2:$F$1000,"&lt;&gt;Cancelled",'Sales'!$F$2:$F$1000,"&lt;&gt;Returned"),""))</f>
        <v/>
      </c>
      <c r="M872" s="39">
        <f>IF(OR(A872="",H872=""),"",IF(K872="Sold",IF(L872="","",L872-H872),TODAY()-H872))</f>
        <v/>
      </c>
      <c r="N872" s="38">
        <f>IF(OR(A872="",M872=""),"",IF(AND(K872&lt;&gt;"Sold",K872&lt;&gt;"Discarded",M872&gt;=JoursDormant),"Yes",""))</f>
        <v/>
      </c>
      <c r="O872" s="38">
        <f>IF(B872="","",IFERROR(INDEX('Purchases'!$I$2:$I$1000,MATCH(B872,'Purchases'!$A$2:$A$1000,0)),""))</f>
        <v/>
      </c>
    </row>
    <row r="873">
      <c r="G873" s="36">
        <f>IF(B873="","",IFERROR(INDEX('Purchases'!$G$2:$G$1000,MATCH(B873,'Purchases'!$A$2:$A$1000,0)),""))</f>
        <v/>
      </c>
      <c r="H873" s="37">
        <f>IF(B873="","",IFERROR(INDEX('Purchases'!$B$2:$B$1000,MATCH(B873,'Purchases'!$A$2:$A$1000,0)),""))</f>
        <v/>
      </c>
      <c r="I873" s="35" t="n"/>
      <c r="K873" s="38">
        <f>IF(A873="","",IF(J873&lt;&gt;"","Discarded",IF(COUNTIF('Sales'!$B$2:$B$1000,A873)-COUNTIFS('Sales'!$B$2:$B$1000,A873,'Sales'!$F$2:$F$1000,"Cancelled")-COUNTIFS('Sales'!$B$2:$B$1000,A873,'Sales'!$F$2:$F$1000,"Returned")&gt;0,"Sold",IF(N(I873)&gt;0,"Online","In stock"))))</f>
        <v/>
      </c>
      <c r="L873" s="37">
        <f>IF(K873&lt;&gt;"Sold","",IFERROR(MAXIFS('Sales'!$A$2:$A$1000,'Sales'!$B$2:$B$1000,A873,'Sales'!$F$2:$F$1000,"&lt;&gt;Cancelled",'Sales'!$F$2:$F$1000,"&lt;&gt;Returned"),""))</f>
        <v/>
      </c>
      <c r="M873" s="39">
        <f>IF(OR(A873="",H873=""),"",IF(K873="Sold",IF(L873="","",L873-H873),TODAY()-H873))</f>
        <v/>
      </c>
      <c r="N873" s="38">
        <f>IF(OR(A873="",M873=""),"",IF(AND(K873&lt;&gt;"Sold",K873&lt;&gt;"Discarded",M873&gt;=JoursDormant),"Yes",""))</f>
        <v/>
      </c>
      <c r="O873" s="38">
        <f>IF(B873="","",IFERROR(INDEX('Purchases'!$I$2:$I$1000,MATCH(B873,'Purchases'!$A$2:$A$1000,0)),""))</f>
        <v/>
      </c>
    </row>
    <row r="874">
      <c r="G874" s="36">
        <f>IF(B874="","",IFERROR(INDEX('Purchases'!$G$2:$G$1000,MATCH(B874,'Purchases'!$A$2:$A$1000,0)),""))</f>
        <v/>
      </c>
      <c r="H874" s="37">
        <f>IF(B874="","",IFERROR(INDEX('Purchases'!$B$2:$B$1000,MATCH(B874,'Purchases'!$A$2:$A$1000,0)),""))</f>
        <v/>
      </c>
      <c r="I874" s="35" t="n"/>
      <c r="K874" s="38">
        <f>IF(A874="","",IF(J874&lt;&gt;"","Discarded",IF(COUNTIF('Sales'!$B$2:$B$1000,A874)-COUNTIFS('Sales'!$B$2:$B$1000,A874,'Sales'!$F$2:$F$1000,"Cancelled")-COUNTIFS('Sales'!$B$2:$B$1000,A874,'Sales'!$F$2:$F$1000,"Returned")&gt;0,"Sold",IF(N(I874)&gt;0,"Online","In stock"))))</f>
        <v/>
      </c>
      <c r="L874" s="37">
        <f>IF(K874&lt;&gt;"Sold","",IFERROR(MAXIFS('Sales'!$A$2:$A$1000,'Sales'!$B$2:$B$1000,A874,'Sales'!$F$2:$F$1000,"&lt;&gt;Cancelled",'Sales'!$F$2:$F$1000,"&lt;&gt;Returned"),""))</f>
        <v/>
      </c>
      <c r="M874" s="39">
        <f>IF(OR(A874="",H874=""),"",IF(K874="Sold",IF(L874="","",L874-H874),TODAY()-H874))</f>
        <v/>
      </c>
      <c r="N874" s="38">
        <f>IF(OR(A874="",M874=""),"",IF(AND(K874&lt;&gt;"Sold",K874&lt;&gt;"Discarded",M874&gt;=JoursDormant),"Yes",""))</f>
        <v/>
      </c>
      <c r="O874" s="38">
        <f>IF(B874="","",IFERROR(INDEX('Purchases'!$I$2:$I$1000,MATCH(B874,'Purchases'!$A$2:$A$1000,0)),""))</f>
        <v/>
      </c>
    </row>
    <row r="875">
      <c r="G875" s="36">
        <f>IF(B875="","",IFERROR(INDEX('Purchases'!$G$2:$G$1000,MATCH(B875,'Purchases'!$A$2:$A$1000,0)),""))</f>
        <v/>
      </c>
      <c r="H875" s="37">
        <f>IF(B875="","",IFERROR(INDEX('Purchases'!$B$2:$B$1000,MATCH(B875,'Purchases'!$A$2:$A$1000,0)),""))</f>
        <v/>
      </c>
      <c r="I875" s="35" t="n"/>
      <c r="K875" s="38">
        <f>IF(A875="","",IF(J875&lt;&gt;"","Discarded",IF(COUNTIF('Sales'!$B$2:$B$1000,A875)-COUNTIFS('Sales'!$B$2:$B$1000,A875,'Sales'!$F$2:$F$1000,"Cancelled")-COUNTIFS('Sales'!$B$2:$B$1000,A875,'Sales'!$F$2:$F$1000,"Returned")&gt;0,"Sold",IF(N(I875)&gt;0,"Online","In stock"))))</f>
        <v/>
      </c>
      <c r="L875" s="37">
        <f>IF(K875&lt;&gt;"Sold","",IFERROR(MAXIFS('Sales'!$A$2:$A$1000,'Sales'!$B$2:$B$1000,A875,'Sales'!$F$2:$F$1000,"&lt;&gt;Cancelled",'Sales'!$F$2:$F$1000,"&lt;&gt;Returned"),""))</f>
        <v/>
      </c>
      <c r="M875" s="39">
        <f>IF(OR(A875="",H875=""),"",IF(K875="Sold",IF(L875="","",L875-H875),TODAY()-H875))</f>
        <v/>
      </c>
      <c r="N875" s="38">
        <f>IF(OR(A875="",M875=""),"",IF(AND(K875&lt;&gt;"Sold",K875&lt;&gt;"Discarded",M875&gt;=JoursDormant),"Yes",""))</f>
        <v/>
      </c>
      <c r="O875" s="38">
        <f>IF(B875="","",IFERROR(INDEX('Purchases'!$I$2:$I$1000,MATCH(B875,'Purchases'!$A$2:$A$1000,0)),""))</f>
        <v/>
      </c>
    </row>
    <row r="876">
      <c r="G876" s="36">
        <f>IF(B876="","",IFERROR(INDEX('Purchases'!$G$2:$G$1000,MATCH(B876,'Purchases'!$A$2:$A$1000,0)),""))</f>
        <v/>
      </c>
      <c r="H876" s="37">
        <f>IF(B876="","",IFERROR(INDEX('Purchases'!$B$2:$B$1000,MATCH(B876,'Purchases'!$A$2:$A$1000,0)),""))</f>
        <v/>
      </c>
      <c r="I876" s="35" t="n"/>
      <c r="K876" s="38">
        <f>IF(A876="","",IF(J876&lt;&gt;"","Discarded",IF(COUNTIF('Sales'!$B$2:$B$1000,A876)-COUNTIFS('Sales'!$B$2:$B$1000,A876,'Sales'!$F$2:$F$1000,"Cancelled")-COUNTIFS('Sales'!$B$2:$B$1000,A876,'Sales'!$F$2:$F$1000,"Returned")&gt;0,"Sold",IF(N(I876)&gt;0,"Online","In stock"))))</f>
        <v/>
      </c>
      <c r="L876" s="37">
        <f>IF(K876&lt;&gt;"Sold","",IFERROR(MAXIFS('Sales'!$A$2:$A$1000,'Sales'!$B$2:$B$1000,A876,'Sales'!$F$2:$F$1000,"&lt;&gt;Cancelled",'Sales'!$F$2:$F$1000,"&lt;&gt;Returned"),""))</f>
        <v/>
      </c>
      <c r="M876" s="39">
        <f>IF(OR(A876="",H876=""),"",IF(K876="Sold",IF(L876="","",L876-H876),TODAY()-H876))</f>
        <v/>
      </c>
      <c r="N876" s="38">
        <f>IF(OR(A876="",M876=""),"",IF(AND(K876&lt;&gt;"Sold",K876&lt;&gt;"Discarded",M876&gt;=JoursDormant),"Yes",""))</f>
        <v/>
      </c>
      <c r="O876" s="38">
        <f>IF(B876="","",IFERROR(INDEX('Purchases'!$I$2:$I$1000,MATCH(B876,'Purchases'!$A$2:$A$1000,0)),""))</f>
        <v/>
      </c>
    </row>
    <row r="877">
      <c r="G877" s="36">
        <f>IF(B877="","",IFERROR(INDEX('Purchases'!$G$2:$G$1000,MATCH(B877,'Purchases'!$A$2:$A$1000,0)),""))</f>
        <v/>
      </c>
      <c r="H877" s="37">
        <f>IF(B877="","",IFERROR(INDEX('Purchases'!$B$2:$B$1000,MATCH(B877,'Purchases'!$A$2:$A$1000,0)),""))</f>
        <v/>
      </c>
      <c r="I877" s="35" t="n"/>
      <c r="K877" s="38">
        <f>IF(A877="","",IF(J877&lt;&gt;"","Discarded",IF(COUNTIF('Sales'!$B$2:$B$1000,A877)-COUNTIFS('Sales'!$B$2:$B$1000,A877,'Sales'!$F$2:$F$1000,"Cancelled")-COUNTIFS('Sales'!$B$2:$B$1000,A877,'Sales'!$F$2:$F$1000,"Returned")&gt;0,"Sold",IF(N(I877)&gt;0,"Online","In stock"))))</f>
        <v/>
      </c>
      <c r="L877" s="37">
        <f>IF(K877&lt;&gt;"Sold","",IFERROR(MAXIFS('Sales'!$A$2:$A$1000,'Sales'!$B$2:$B$1000,A877,'Sales'!$F$2:$F$1000,"&lt;&gt;Cancelled",'Sales'!$F$2:$F$1000,"&lt;&gt;Returned"),""))</f>
        <v/>
      </c>
      <c r="M877" s="39">
        <f>IF(OR(A877="",H877=""),"",IF(K877="Sold",IF(L877="","",L877-H877),TODAY()-H877))</f>
        <v/>
      </c>
      <c r="N877" s="38">
        <f>IF(OR(A877="",M877=""),"",IF(AND(K877&lt;&gt;"Sold",K877&lt;&gt;"Discarded",M877&gt;=JoursDormant),"Yes",""))</f>
        <v/>
      </c>
      <c r="O877" s="38">
        <f>IF(B877="","",IFERROR(INDEX('Purchases'!$I$2:$I$1000,MATCH(B877,'Purchases'!$A$2:$A$1000,0)),""))</f>
        <v/>
      </c>
    </row>
    <row r="878">
      <c r="G878" s="36">
        <f>IF(B878="","",IFERROR(INDEX('Purchases'!$G$2:$G$1000,MATCH(B878,'Purchases'!$A$2:$A$1000,0)),""))</f>
        <v/>
      </c>
      <c r="H878" s="37">
        <f>IF(B878="","",IFERROR(INDEX('Purchases'!$B$2:$B$1000,MATCH(B878,'Purchases'!$A$2:$A$1000,0)),""))</f>
        <v/>
      </c>
      <c r="I878" s="35" t="n"/>
      <c r="K878" s="38">
        <f>IF(A878="","",IF(J878&lt;&gt;"","Discarded",IF(COUNTIF('Sales'!$B$2:$B$1000,A878)-COUNTIFS('Sales'!$B$2:$B$1000,A878,'Sales'!$F$2:$F$1000,"Cancelled")-COUNTIFS('Sales'!$B$2:$B$1000,A878,'Sales'!$F$2:$F$1000,"Returned")&gt;0,"Sold",IF(N(I878)&gt;0,"Online","In stock"))))</f>
        <v/>
      </c>
      <c r="L878" s="37">
        <f>IF(K878&lt;&gt;"Sold","",IFERROR(MAXIFS('Sales'!$A$2:$A$1000,'Sales'!$B$2:$B$1000,A878,'Sales'!$F$2:$F$1000,"&lt;&gt;Cancelled",'Sales'!$F$2:$F$1000,"&lt;&gt;Returned"),""))</f>
        <v/>
      </c>
      <c r="M878" s="39">
        <f>IF(OR(A878="",H878=""),"",IF(K878="Sold",IF(L878="","",L878-H878),TODAY()-H878))</f>
        <v/>
      </c>
      <c r="N878" s="38">
        <f>IF(OR(A878="",M878=""),"",IF(AND(K878&lt;&gt;"Sold",K878&lt;&gt;"Discarded",M878&gt;=JoursDormant),"Yes",""))</f>
        <v/>
      </c>
      <c r="O878" s="38">
        <f>IF(B878="","",IFERROR(INDEX('Purchases'!$I$2:$I$1000,MATCH(B878,'Purchases'!$A$2:$A$1000,0)),""))</f>
        <v/>
      </c>
    </row>
    <row r="879">
      <c r="G879" s="36">
        <f>IF(B879="","",IFERROR(INDEX('Purchases'!$G$2:$G$1000,MATCH(B879,'Purchases'!$A$2:$A$1000,0)),""))</f>
        <v/>
      </c>
      <c r="H879" s="37">
        <f>IF(B879="","",IFERROR(INDEX('Purchases'!$B$2:$B$1000,MATCH(B879,'Purchases'!$A$2:$A$1000,0)),""))</f>
        <v/>
      </c>
      <c r="I879" s="35" t="n"/>
      <c r="K879" s="38">
        <f>IF(A879="","",IF(J879&lt;&gt;"","Discarded",IF(COUNTIF('Sales'!$B$2:$B$1000,A879)-COUNTIFS('Sales'!$B$2:$B$1000,A879,'Sales'!$F$2:$F$1000,"Cancelled")-COUNTIFS('Sales'!$B$2:$B$1000,A879,'Sales'!$F$2:$F$1000,"Returned")&gt;0,"Sold",IF(N(I879)&gt;0,"Online","In stock"))))</f>
        <v/>
      </c>
      <c r="L879" s="37">
        <f>IF(K879&lt;&gt;"Sold","",IFERROR(MAXIFS('Sales'!$A$2:$A$1000,'Sales'!$B$2:$B$1000,A879,'Sales'!$F$2:$F$1000,"&lt;&gt;Cancelled",'Sales'!$F$2:$F$1000,"&lt;&gt;Returned"),""))</f>
        <v/>
      </c>
      <c r="M879" s="39">
        <f>IF(OR(A879="",H879=""),"",IF(K879="Sold",IF(L879="","",L879-H879),TODAY()-H879))</f>
        <v/>
      </c>
      <c r="N879" s="38">
        <f>IF(OR(A879="",M879=""),"",IF(AND(K879&lt;&gt;"Sold",K879&lt;&gt;"Discarded",M879&gt;=JoursDormant),"Yes",""))</f>
        <v/>
      </c>
      <c r="O879" s="38">
        <f>IF(B879="","",IFERROR(INDEX('Purchases'!$I$2:$I$1000,MATCH(B879,'Purchases'!$A$2:$A$1000,0)),""))</f>
        <v/>
      </c>
    </row>
    <row r="880">
      <c r="G880" s="36">
        <f>IF(B880="","",IFERROR(INDEX('Purchases'!$G$2:$G$1000,MATCH(B880,'Purchases'!$A$2:$A$1000,0)),""))</f>
        <v/>
      </c>
      <c r="H880" s="37">
        <f>IF(B880="","",IFERROR(INDEX('Purchases'!$B$2:$B$1000,MATCH(B880,'Purchases'!$A$2:$A$1000,0)),""))</f>
        <v/>
      </c>
      <c r="I880" s="35" t="n"/>
      <c r="K880" s="38">
        <f>IF(A880="","",IF(J880&lt;&gt;"","Discarded",IF(COUNTIF('Sales'!$B$2:$B$1000,A880)-COUNTIFS('Sales'!$B$2:$B$1000,A880,'Sales'!$F$2:$F$1000,"Cancelled")-COUNTIFS('Sales'!$B$2:$B$1000,A880,'Sales'!$F$2:$F$1000,"Returned")&gt;0,"Sold",IF(N(I880)&gt;0,"Online","In stock"))))</f>
        <v/>
      </c>
      <c r="L880" s="37">
        <f>IF(K880&lt;&gt;"Sold","",IFERROR(MAXIFS('Sales'!$A$2:$A$1000,'Sales'!$B$2:$B$1000,A880,'Sales'!$F$2:$F$1000,"&lt;&gt;Cancelled",'Sales'!$F$2:$F$1000,"&lt;&gt;Returned"),""))</f>
        <v/>
      </c>
      <c r="M880" s="39">
        <f>IF(OR(A880="",H880=""),"",IF(K880="Sold",IF(L880="","",L880-H880),TODAY()-H880))</f>
        <v/>
      </c>
      <c r="N880" s="38">
        <f>IF(OR(A880="",M880=""),"",IF(AND(K880&lt;&gt;"Sold",K880&lt;&gt;"Discarded",M880&gt;=JoursDormant),"Yes",""))</f>
        <v/>
      </c>
      <c r="O880" s="38">
        <f>IF(B880="","",IFERROR(INDEX('Purchases'!$I$2:$I$1000,MATCH(B880,'Purchases'!$A$2:$A$1000,0)),""))</f>
        <v/>
      </c>
    </row>
    <row r="881">
      <c r="G881" s="36">
        <f>IF(B881="","",IFERROR(INDEX('Purchases'!$G$2:$G$1000,MATCH(B881,'Purchases'!$A$2:$A$1000,0)),""))</f>
        <v/>
      </c>
      <c r="H881" s="37">
        <f>IF(B881="","",IFERROR(INDEX('Purchases'!$B$2:$B$1000,MATCH(B881,'Purchases'!$A$2:$A$1000,0)),""))</f>
        <v/>
      </c>
      <c r="I881" s="35" t="n"/>
      <c r="K881" s="38">
        <f>IF(A881="","",IF(J881&lt;&gt;"","Discarded",IF(COUNTIF('Sales'!$B$2:$B$1000,A881)-COUNTIFS('Sales'!$B$2:$B$1000,A881,'Sales'!$F$2:$F$1000,"Cancelled")-COUNTIFS('Sales'!$B$2:$B$1000,A881,'Sales'!$F$2:$F$1000,"Returned")&gt;0,"Sold",IF(N(I881)&gt;0,"Online","In stock"))))</f>
        <v/>
      </c>
      <c r="L881" s="37">
        <f>IF(K881&lt;&gt;"Sold","",IFERROR(MAXIFS('Sales'!$A$2:$A$1000,'Sales'!$B$2:$B$1000,A881,'Sales'!$F$2:$F$1000,"&lt;&gt;Cancelled",'Sales'!$F$2:$F$1000,"&lt;&gt;Returned"),""))</f>
        <v/>
      </c>
      <c r="M881" s="39">
        <f>IF(OR(A881="",H881=""),"",IF(K881="Sold",IF(L881="","",L881-H881),TODAY()-H881))</f>
        <v/>
      </c>
      <c r="N881" s="38">
        <f>IF(OR(A881="",M881=""),"",IF(AND(K881&lt;&gt;"Sold",K881&lt;&gt;"Discarded",M881&gt;=JoursDormant),"Yes",""))</f>
        <v/>
      </c>
      <c r="O881" s="38">
        <f>IF(B881="","",IFERROR(INDEX('Purchases'!$I$2:$I$1000,MATCH(B881,'Purchases'!$A$2:$A$1000,0)),""))</f>
        <v/>
      </c>
    </row>
    <row r="882">
      <c r="G882" s="36">
        <f>IF(B882="","",IFERROR(INDEX('Purchases'!$G$2:$G$1000,MATCH(B882,'Purchases'!$A$2:$A$1000,0)),""))</f>
        <v/>
      </c>
      <c r="H882" s="37">
        <f>IF(B882="","",IFERROR(INDEX('Purchases'!$B$2:$B$1000,MATCH(B882,'Purchases'!$A$2:$A$1000,0)),""))</f>
        <v/>
      </c>
      <c r="I882" s="35" t="n"/>
      <c r="K882" s="38">
        <f>IF(A882="","",IF(J882&lt;&gt;"","Discarded",IF(COUNTIF('Sales'!$B$2:$B$1000,A882)-COUNTIFS('Sales'!$B$2:$B$1000,A882,'Sales'!$F$2:$F$1000,"Cancelled")-COUNTIFS('Sales'!$B$2:$B$1000,A882,'Sales'!$F$2:$F$1000,"Returned")&gt;0,"Sold",IF(N(I882)&gt;0,"Online","In stock"))))</f>
        <v/>
      </c>
      <c r="L882" s="37">
        <f>IF(K882&lt;&gt;"Sold","",IFERROR(MAXIFS('Sales'!$A$2:$A$1000,'Sales'!$B$2:$B$1000,A882,'Sales'!$F$2:$F$1000,"&lt;&gt;Cancelled",'Sales'!$F$2:$F$1000,"&lt;&gt;Returned"),""))</f>
        <v/>
      </c>
      <c r="M882" s="39">
        <f>IF(OR(A882="",H882=""),"",IF(K882="Sold",IF(L882="","",L882-H882),TODAY()-H882))</f>
        <v/>
      </c>
      <c r="N882" s="38">
        <f>IF(OR(A882="",M882=""),"",IF(AND(K882&lt;&gt;"Sold",K882&lt;&gt;"Discarded",M882&gt;=JoursDormant),"Yes",""))</f>
        <v/>
      </c>
      <c r="O882" s="38">
        <f>IF(B882="","",IFERROR(INDEX('Purchases'!$I$2:$I$1000,MATCH(B882,'Purchases'!$A$2:$A$1000,0)),""))</f>
        <v/>
      </c>
    </row>
    <row r="883">
      <c r="G883" s="36">
        <f>IF(B883="","",IFERROR(INDEX('Purchases'!$G$2:$G$1000,MATCH(B883,'Purchases'!$A$2:$A$1000,0)),""))</f>
        <v/>
      </c>
      <c r="H883" s="37">
        <f>IF(B883="","",IFERROR(INDEX('Purchases'!$B$2:$B$1000,MATCH(B883,'Purchases'!$A$2:$A$1000,0)),""))</f>
        <v/>
      </c>
      <c r="I883" s="35" t="n"/>
      <c r="K883" s="38">
        <f>IF(A883="","",IF(J883&lt;&gt;"","Discarded",IF(COUNTIF('Sales'!$B$2:$B$1000,A883)-COUNTIFS('Sales'!$B$2:$B$1000,A883,'Sales'!$F$2:$F$1000,"Cancelled")-COUNTIFS('Sales'!$B$2:$B$1000,A883,'Sales'!$F$2:$F$1000,"Returned")&gt;0,"Sold",IF(N(I883)&gt;0,"Online","In stock"))))</f>
        <v/>
      </c>
      <c r="L883" s="37">
        <f>IF(K883&lt;&gt;"Sold","",IFERROR(MAXIFS('Sales'!$A$2:$A$1000,'Sales'!$B$2:$B$1000,A883,'Sales'!$F$2:$F$1000,"&lt;&gt;Cancelled",'Sales'!$F$2:$F$1000,"&lt;&gt;Returned"),""))</f>
        <v/>
      </c>
      <c r="M883" s="39">
        <f>IF(OR(A883="",H883=""),"",IF(K883="Sold",IF(L883="","",L883-H883),TODAY()-H883))</f>
        <v/>
      </c>
      <c r="N883" s="38">
        <f>IF(OR(A883="",M883=""),"",IF(AND(K883&lt;&gt;"Sold",K883&lt;&gt;"Discarded",M883&gt;=JoursDormant),"Yes",""))</f>
        <v/>
      </c>
      <c r="O883" s="38">
        <f>IF(B883="","",IFERROR(INDEX('Purchases'!$I$2:$I$1000,MATCH(B883,'Purchases'!$A$2:$A$1000,0)),""))</f>
        <v/>
      </c>
    </row>
    <row r="884">
      <c r="G884" s="36">
        <f>IF(B884="","",IFERROR(INDEX('Purchases'!$G$2:$G$1000,MATCH(B884,'Purchases'!$A$2:$A$1000,0)),""))</f>
        <v/>
      </c>
      <c r="H884" s="37">
        <f>IF(B884="","",IFERROR(INDEX('Purchases'!$B$2:$B$1000,MATCH(B884,'Purchases'!$A$2:$A$1000,0)),""))</f>
        <v/>
      </c>
      <c r="I884" s="35" t="n"/>
      <c r="K884" s="38">
        <f>IF(A884="","",IF(J884&lt;&gt;"","Discarded",IF(COUNTIF('Sales'!$B$2:$B$1000,A884)-COUNTIFS('Sales'!$B$2:$B$1000,A884,'Sales'!$F$2:$F$1000,"Cancelled")-COUNTIFS('Sales'!$B$2:$B$1000,A884,'Sales'!$F$2:$F$1000,"Returned")&gt;0,"Sold",IF(N(I884)&gt;0,"Online","In stock"))))</f>
        <v/>
      </c>
      <c r="L884" s="37">
        <f>IF(K884&lt;&gt;"Sold","",IFERROR(MAXIFS('Sales'!$A$2:$A$1000,'Sales'!$B$2:$B$1000,A884,'Sales'!$F$2:$F$1000,"&lt;&gt;Cancelled",'Sales'!$F$2:$F$1000,"&lt;&gt;Returned"),""))</f>
        <v/>
      </c>
      <c r="M884" s="39">
        <f>IF(OR(A884="",H884=""),"",IF(K884="Sold",IF(L884="","",L884-H884),TODAY()-H884))</f>
        <v/>
      </c>
      <c r="N884" s="38">
        <f>IF(OR(A884="",M884=""),"",IF(AND(K884&lt;&gt;"Sold",K884&lt;&gt;"Discarded",M884&gt;=JoursDormant),"Yes",""))</f>
        <v/>
      </c>
      <c r="O884" s="38">
        <f>IF(B884="","",IFERROR(INDEX('Purchases'!$I$2:$I$1000,MATCH(B884,'Purchases'!$A$2:$A$1000,0)),""))</f>
        <v/>
      </c>
    </row>
    <row r="885">
      <c r="G885" s="36">
        <f>IF(B885="","",IFERROR(INDEX('Purchases'!$G$2:$G$1000,MATCH(B885,'Purchases'!$A$2:$A$1000,0)),""))</f>
        <v/>
      </c>
      <c r="H885" s="37">
        <f>IF(B885="","",IFERROR(INDEX('Purchases'!$B$2:$B$1000,MATCH(B885,'Purchases'!$A$2:$A$1000,0)),""))</f>
        <v/>
      </c>
      <c r="I885" s="35" t="n"/>
      <c r="K885" s="38">
        <f>IF(A885="","",IF(J885&lt;&gt;"","Discarded",IF(COUNTIF('Sales'!$B$2:$B$1000,A885)-COUNTIFS('Sales'!$B$2:$B$1000,A885,'Sales'!$F$2:$F$1000,"Cancelled")-COUNTIFS('Sales'!$B$2:$B$1000,A885,'Sales'!$F$2:$F$1000,"Returned")&gt;0,"Sold",IF(N(I885)&gt;0,"Online","In stock"))))</f>
        <v/>
      </c>
      <c r="L885" s="37">
        <f>IF(K885&lt;&gt;"Sold","",IFERROR(MAXIFS('Sales'!$A$2:$A$1000,'Sales'!$B$2:$B$1000,A885,'Sales'!$F$2:$F$1000,"&lt;&gt;Cancelled",'Sales'!$F$2:$F$1000,"&lt;&gt;Returned"),""))</f>
        <v/>
      </c>
      <c r="M885" s="39">
        <f>IF(OR(A885="",H885=""),"",IF(K885="Sold",IF(L885="","",L885-H885),TODAY()-H885))</f>
        <v/>
      </c>
      <c r="N885" s="38">
        <f>IF(OR(A885="",M885=""),"",IF(AND(K885&lt;&gt;"Sold",K885&lt;&gt;"Discarded",M885&gt;=JoursDormant),"Yes",""))</f>
        <v/>
      </c>
      <c r="O885" s="38">
        <f>IF(B885="","",IFERROR(INDEX('Purchases'!$I$2:$I$1000,MATCH(B885,'Purchases'!$A$2:$A$1000,0)),""))</f>
        <v/>
      </c>
    </row>
    <row r="886">
      <c r="G886" s="36">
        <f>IF(B886="","",IFERROR(INDEX('Purchases'!$G$2:$G$1000,MATCH(B886,'Purchases'!$A$2:$A$1000,0)),""))</f>
        <v/>
      </c>
      <c r="H886" s="37">
        <f>IF(B886="","",IFERROR(INDEX('Purchases'!$B$2:$B$1000,MATCH(B886,'Purchases'!$A$2:$A$1000,0)),""))</f>
        <v/>
      </c>
      <c r="I886" s="35" t="n"/>
      <c r="K886" s="38">
        <f>IF(A886="","",IF(J886&lt;&gt;"","Discarded",IF(COUNTIF('Sales'!$B$2:$B$1000,A886)-COUNTIFS('Sales'!$B$2:$B$1000,A886,'Sales'!$F$2:$F$1000,"Cancelled")-COUNTIFS('Sales'!$B$2:$B$1000,A886,'Sales'!$F$2:$F$1000,"Returned")&gt;0,"Sold",IF(N(I886)&gt;0,"Online","In stock"))))</f>
        <v/>
      </c>
      <c r="L886" s="37">
        <f>IF(K886&lt;&gt;"Sold","",IFERROR(MAXIFS('Sales'!$A$2:$A$1000,'Sales'!$B$2:$B$1000,A886,'Sales'!$F$2:$F$1000,"&lt;&gt;Cancelled",'Sales'!$F$2:$F$1000,"&lt;&gt;Returned"),""))</f>
        <v/>
      </c>
      <c r="M886" s="39">
        <f>IF(OR(A886="",H886=""),"",IF(K886="Sold",IF(L886="","",L886-H886),TODAY()-H886))</f>
        <v/>
      </c>
      <c r="N886" s="38">
        <f>IF(OR(A886="",M886=""),"",IF(AND(K886&lt;&gt;"Sold",K886&lt;&gt;"Discarded",M886&gt;=JoursDormant),"Yes",""))</f>
        <v/>
      </c>
      <c r="O886" s="38">
        <f>IF(B886="","",IFERROR(INDEX('Purchases'!$I$2:$I$1000,MATCH(B886,'Purchases'!$A$2:$A$1000,0)),""))</f>
        <v/>
      </c>
    </row>
    <row r="887">
      <c r="G887" s="36">
        <f>IF(B887="","",IFERROR(INDEX('Purchases'!$G$2:$G$1000,MATCH(B887,'Purchases'!$A$2:$A$1000,0)),""))</f>
        <v/>
      </c>
      <c r="H887" s="37">
        <f>IF(B887="","",IFERROR(INDEX('Purchases'!$B$2:$B$1000,MATCH(B887,'Purchases'!$A$2:$A$1000,0)),""))</f>
        <v/>
      </c>
      <c r="I887" s="35" t="n"/>
      <c r="K887" s="38">
        <f>IF(A887="","",IF(J887&lt;&gt;"","Discarded",IF(COUNTIF('Sales'!$B$2:$B$1000,A887)-COUNTIFS('Sales'!$B$2:$B$1000,A887,'Sales'!$F$2:$F$1000,"Cancelled")-COUNTIFS('Sales'!$B$2:$B$1000,A887,'Sales'!$F$2:$F$1000,"Returned")&gt;0,"Sold",IF(N(I887)&gt;0,"Online","In stock"))))</f>
        <v/>
      </c>
      <c r="L887" s="37">
        <f>IF(K887&lt;&gt;"Sold","",IFERROR(MAXIFS('Sales'!$A$2:$A$1000,'Sales'!$B$2:$B$1000,A887,'Sales'!$F$2:$F$1000,"&lt;&gt;Cancelled",'Sales'!$F$2:$F$1000,"&lt;&gt;Returned"),""))</f>
        <v/>
      </c>
      <c r="M887" s="39">
        <f>IF(OR(A887="",H887=""),"",IF(K887="Sold",IF(L887="","",L887-H887),TODAY()-H887))</f>
        <v/>
      </c>
      <c r="N887" s="38">
        <f>IF(OR(A887="",M887=""),"",IF(AND(K887&lt;&gt;"Sold",K887&lt;&gt;"Discarded",M887&gt;=JoursDormant),"Yes",""))</f>
        <v/>
      </c>
      <c r="O887" s="38">
        <f>IF(B887="","",IFERROR(INDEX('Purchases'!$I$2:$I$1000,MATCH(B887,'Purchases'!$A$2:$A$1000,0)),""))</f>
        <v/>
      </c>
    </row>
    <row r="888">
      <c r="G888" s="36">
        <f>IF(B888="","",IFERROR(INDEX('Purchases'!$G$2:$G$1000,MATCH(B888,'Purchases'!$A$2:$A$1000,0)),""))</f>
        <v/>
      </c>
      <c r="H888" s="37">
        <f>IF(B888="","",IFERROR(INDEX('Purchases'!$B$2:$B$1000,MATCH(B888,'Purchases'!$A$2:$A$1000,0)),""))</f>
        <v/>
      </c>
      <c r="I888" s="35" t="n"/>
      <c r="K888" s="38">
        <f>IF(A888="","",IF(J888&lt;&gt;"","Discarded",IF(COUNTIF('Sales'!$B$2:$B$1000,A888)-COUNTIFS('Sales'!$B$2:$B$1000,A888,'Sales'!$F$2:$F$1000,"Cancelled")-COUNTIFS('Sales'!$B$2:$B$1000,A888,'Sales'!$F$2:$F$1000,"Returned")&gt;0,"Sold",IF(N(I888)&gt;0,"Online","In stock"))))</f>
        <v/>
      </c>
      <c r="L888" s="37">
        <f>IF(K888&lt;&gt;"Sold","",IFERROR(MAXIFS('Sales'!$A$2:$A$1000,'Sales'!$B$2:$B$1000,A888,'Sales'!$F$2:$F$1000,"&lt;&gt;Cancelled",'Sales'!$F$2:$F$1000,"&lt;&gt;Returned"),""))</f>
        <v/>
      </c>
      <c r="M888" s="39">
        <f>IF(OR(A888="",H888=""),"",IF(K888="Sold",IF(L888="","",L888-H888),TODAY()-H888))</f>
        <v/>
      </c>
      <c r="N888" s="38">
        <f>IF(OR(A888="",M888=""),"",IF(AND(K888&lt;&gt;"Sold",K888&lt;&gt;"Discarded",M888&gt;=JoursDormant),"Yes",""))</f>
        <v/>
      </c>
      <c r="O888" s="38">
        <f>IF(B888="","",IFERROR(INDEX('Purchases'!$I$2:$I$1000,MATCH(B888,'Purchases'!$A$2:$A$1000,0)),""))</f>
        <v/>
      </c>
    </row>
    <row r="889">
      <c r="G889" s="36">
        <f>IF(B889="","",IFERROR(INDEX('Purchases'!$G$2:$G$1000,MATCH(B889,'Purchases'!$A$2:$A$1000,0)),""))</f>
        <v/>
      </c>
      <c r="H889" s="37">
        <f>IF(B889="","",IFERROR(INDEX('Purchases'!$B$2:$B$1000,MATCH(B889,'Purchases'!$A$2:$A$1000,0)),""))</f>
        <v/>
      </c>
      <c r="I889" s="35" t="n"/>
      <c r="K889" s="38">
        <f>IF(A889="","",IF(J889&lt;&gt;"","Discarded",IF(COUNTIF('Sales'!$B$2:$B$1000,A889)-COUNTIFS('Sales'!$B$2:$B$1000,A889,'Sales'!$F$2:$F$1000,"Cancelled")-COUNTIFS('Sales'!$B$2:$B$1000,A889,'Sales'!$F$2:$F$1000,"Returned")&gt;0,"Sold",IF(N(I889)&gt;0,"Online","In stock"))))</f>
        <v/>
      </c>
      <c r="L889" s="37">
        <f>IF(K889&lt;&gt;"Sold","",IFERROR(MAXIFS('Sales'!$A$2:$A$1000,'Sales'!$B$2:$B$1000,A889,'Sales'!$F$2:$F$1000,"&lt;&gt;Cancelled",'Sales'!$F$2:$F$1000,"&lt;&gt;Returned"),""))</f>
        <v/>
      </c>
      <c r="M889" s="39">
        <f>IF(OR(A889="",H889=""),"",IF(K889="Sold",IF(L889="","",L889-H889),TODAY()-H889))</f>
        <v/>
      </c>
      <c r="N889" s="38">
        <f>IF(OR(A889="",M889=""),"",IF(AND(K889&lt;&gt;"Sold",K889&lt;&gt;"Discarded",M889&gt;=JoursDormant),"Yes",""))</f>
        <v/>
      </c>
      <c r="O889" s="38">
        <f>IF(B889="","",IFERROR(INDEX('Purchases'!$I$2:$I$1000,MATCH(B889,'Purchases'!$A$2:$A$1000,0)),""))</f>
        <v/>
      </c>
    </row>
    <row r="890">
      <c r="G890" s="36">
        <f>IF(B890="","",IFERROR(INDEX('Purchases'!$G$2:$G$1000,MATCH(B890,'Purchases'!$A$2:$A$1000,0)),""))</f>
        <v/>
      </c>
      <c r="H890" s="37">
        <f>IF(B890="","",IFERROR(INDEX('Purchases'!$B$2:$B$1000,MATCH(B890,'Purchases'!$A$2:$A$1000,0)),""))</f>
        <v/>
      </c>
      <c r="I890" s="35" t="n"/>
      <c r="K890" s="38">
        <f>IF(A890="","",IF(J890&lt;&gt;"","Discarded",IF(COUNTIF('Sales'!$B$2:$B$1000,A890)-COUNTIFS('Sales'!$B$2:$B$1000,A890,'Sales'!$F$2:$F$1000,"Cancelled")-COUNTIFS('Sales'!$B$2:$B$1000,A890,'Sales'!$F$2:$F$1000,"Returned")&gt;0,"Sold",IF(N(I890)&gt;0,"Online","In stock"))))</f>
        <v/>
      </c>
      <c r="L890" s="37">
        <f>IF(K890&lt;&gt;"Sold","",IFERROR(MAXIFS('Sales'!$A$2:$A$1000,'Sales'!$B$2:$B$1000,A890,'Sales'!$F$2:$F$1000,"&lt;&gt;Cancelled",'Sales'!$F$2:$F$1000,"&lt;&gt;Returned"),""))</f>
        <v/>
      </c>
      <c r="M890" s="39">
        <f>IF(OR(A890="",H890=""),"",IF(K890="Sold",IF(L890="","",L890-H890),TODAY()-H890))</f>
        <v/>
      </c>
      <c r="N890" s="38">
        <f>IF(OR(A890="",M890=""),"",IF(AND(K890&lt;&gt;"Sold",K890&lt;&gt;"Discarded",M890&gt;=JoursDormant),"Yes",""))</f>
        <v/>
      </c>
      <c r="O890" s="38">
        <f>IF(B890="","",IFERROR(INDEX('Purchases'!$I$2:$I$1000,MATCH(B890,'Purchases'!$A$2:$A$1000,0)),""))</f>
        <v/>
      </c>
    </row>
    <row r="891">
      <c r="G891" s="36">
        <f>IF(B891="","",IFERROR(INDEX('Purchases'!$G$2:$G$1000,MATCH(B891,'Purchases'!$A$2:$A$1000,0)),""))</f>
        <v/>
      </c>
      <c r="H891" s="37">
        <f>IF(B891="","",IFERROR(INDEX('Purchases'!$B$2:$B$1000,MATCH(B891,'Purchases'!$A$2:$A$1000,0)),""))</f>
        <v/>
      </c>
      <c r="I891" s="35" t="n"/>
      <c r="K891" s="38">
        <f>IF(A891="","",IF(J891&lt;&gt;"","Discarded",IF(COUNTIF('Sales'!$B$2:$B$1000,A891)-COUNTIFS('Sales'!$B$2:$B$1000,A891,'Sales'!$F$2:$F$1000,"Cancelled")-COUNTIFS('Sales'!$B$2:$B$1000,A891,'Sales'!$F$2:$F$1000,"Returned")&gt;0,"Sold",IF(N(I891)&gt;0,"Online","In stock"))))</f>
        <v/>
      </c>
      <c r="L891" s="37">
        <f>IF(K891&lt;&gt;"Sold","",IFERROR(MAXIFS('Sales'!$A$2:$A$1000,'Sales'!$B$2:$B$1000,A891,'Sales'!$F$2:$F$1000,"&lt;&gt;Cancelled",'Sales'!$F$2:$F$1000,"&lt;&gt;Returned"),""))</f>
        <v/>
      </c>
      <c r="M891" s="39">
        <f>IF(OR(A891="",H891=""),"",IF(K891="Sold",IF(L891="","",L891-H891),TODAY()-H891))</f>
        <v/>
      </c>
      <c r="N891" s="38">
        <f>IF(OR(A891="",M891=""),"",IF(AND(K891&lt;&gt;"Sold",K891&lt;&gt;"Discarded",M891&gt;=JoursDormant),"Yes",""))</f>
        <v/>
      </c>
      <c r="O891" s="38">
        <f>IF(B891="","",IFERROR(INDEX('Purchases'!$I$2:$I$1000,MATCH(B891,'Purchases'!$A$2:$A$1000,0)),""))</f>
        <v/>
      </c>
    </row>
    <row r="892">
      <c r="G892" s="36">
        <f>IF(B892="","",IFERROR(INDEX('Purchases'!$G$2:$G$1000,MATCH(B892,'Purchases'!$A$2:$A$1000,0)),""))</f>
        <v/>
      </c>
      <c r="H892" s="37">
        <f>IF(B892="","",IFERROR(INDEX('Purchases'!$B$2:$B$1000,MATCH(B892,'Purchases'!$A$2:$A$1000,0)),""))</f>
        <v/>
      </c>
      <c r="I892" s="35" t="n"/>
      <c r="K892" s="38">
        <f>IF(A892="","",IF(J892&lt;&gt;"","Discarded",IF(COUNTIF('Sales'!$B$2:$B$1000,A892)-COUNTIFS('Sales'!$B$2:$B$1000,A892,'Sales'!$F$2:$F$1000,"Cancelled")-COUNTIFS('Sales'!$B$2:$B$1000,A892,'Sales'!$F$2:$F$1000,"Returned")&gt;0,"Sold",IF(N(I892)&gt;0,"Online","In stock"))))</f>
        <v/>
      </c>
      <c r="L892" s="37">
        <f>IF(K892&lt;&gt;"Sold","",IFERROR(MAXIFS('Sales'!$A$2:$A$1000,'Sales'!$B$2:$B$1000,A892,'Sales'!$F$2:$F$1000,"&lt;&gt;Cancelled",'Sales'!$F$2:$F$1000,"&lt;&gt;Returned"),""))</f>
        <v/>
      </c>
      <c r="M892" s="39">
        <f>IF(OR(A892="",H892=""),"",IF(K892="Sold",IF(L892="","",L892-H892),TODAY()-H892))</f>
        <v/>
      </c>
      <c r="N892" s="38">
        <f>IF(OR(A892="",M892=""),"",IF(AND(K892&lt;&gt;"Sold",K892&lt;&gt;"Discarded",M892&gt;=JoursDormant),"Yes",""))</f>
        <v/>
      </c>
      <c r="O892" s="38">
        <f>IF(B892="","",IFERROR(INDEX('Purchases'!$I$2:$I$1000,MATCH(B892,'Purchases'!$A$2:$A$1000,0)),""))</f>
        <v/>
      </c>
    </row>
    <row r="893">
      <c r="G893" s="36">
        <f>IF(B893="","",IFERROR(INDEX('Purchases'!$G$2:$G$1000,MATCH(B893,'Purchases'!$A$2:$A$1000,0)),""))</f>
        <v/>
      </c>
      <c r="H893" s="37">
        <f>IF(B893="","",IFERROR(INDEX('Purchases'!$B$2:$B$1000,MATCH(B893,'Purchases'!$A$2:$A$1000,0)),""))</f>
        <v/>
      </c>
      <c r="I893" s="35" t="n"/>
      <c r="K893" s="38">
        <f>IF(A893="","",IF(J893&lt;&gt;"","Discarded",IF(COUNTIF('Sales'!$B$2:$B$1000,A893)-COUNTIFS('Sales'!$B$2:$B$1000,A893,'Sales'!$F$2:$F$1000,"Cancelled")-COUNTIFS('Sales'!$B$2:$B$1000,A893,'Sales'!$F$2:$F$1000,"Returned")&gt;0,"Sold",IF(N(I893)&gt;0,"Online","In stock"))))</f>
        <v/>
      </c>
      <c r="L893" s="37">
        <f>IF(K893&lt;&gt;"Sold","",IFERROR(MAXIFS('Sales'!$A$2:$A$1000,'Sales'!$B$2:$B$1000,A893,'Sales'!$F$2:$F$1000,"&lt;&gt;Cancelled",'Sales'!$F$2:$F$1000,"&lt;&gt;Returned"),""))</f>
        <v/>
      </c>
      <c r="M893" s="39">
        <f>IF(OR(A893="",H893=""),"",IF(K893="Sold",IF(L893="","",L893-H893),TODAY()-H893))</f>
        <v/>
      </c>
      <c r="N893" s="38">
        <f>IF(OR(A893="",M893=""),"",IF(AND(K893&lt;&gt;"Sold",K893&lt;&gt;"Discarded",M893&gt;=JoursDormant),"Yes",""))</f>
        <v/>
      </c>
      <c r="O893" s="38">
        <f>IF(B893="","",IFERROR(INDEX('Purchases'!$I$2:$I$1000,MATCH(B893,'Purchases'!$A$2:$A$1000,0)),""))</f>
        <v/>
      </c>
    </row>
    <row r="894">
      <c r="G894" s="36">
        <f>IF(B894="","",IFERROR(INDEX('Purchases'!$G$2:$G$1000,MATCH(B894,'Purchases'!$A$2:$A$1000,0)),""))</f>
        <v/>
      </c>
      <c r="H894" s="37">
        <f>IF(B894="","",IFERROR(INDEX('Purchases'!$B$2:$B$1000,MATCH(B894,'Purchases'!$A$2:$A$1000,0)),""))</f>
        <v/>
      </c>
      <c r="I894" s="35" t="n"/>
      <c r="K894" s="38">
        <f>IF(A894="","",IF(J894&lt;&gt;"","Discarded",IF(COUNTIF('Sales'!$B$2:$B$1000,A894)-COUNTIFS('Sales'!$B$2:$B$1000,A894,'Sales'!$F$2:$F$1000,"Cancelled")-COUNTIFS('Sales'!$B$2:$B$1000,A894,'Sales'!$F$2:$F$1000,"Returned")&gt;0,"Sold",IF(N(I894)&gt;0,"Online","In stock"))))</f>
        <v/>
      </c>
      <c r="L894" s="37">
        <f>IF(K894&lt;&gt;"Sold","",IFERROR(MAXIFS('Sales'!$A$2:$A$1000,'Sales'!$B$2:$B$1000,A894,'Sales'!$F$2:$F$1000,"&lt;&gt;Cancelled",'Sales'!$F$2:$F$1000,"&lt;&gt;Returned"),""))</f>
        <v/>
      </c>
      <c r="M894" s="39">
        <f>IF(OR(A894="",H894=""),"",IF(K894="Sold",IF(L894="","",L894-H894),TODAY()-H894))</f>
        <v/>
      </c>
      <c r="N894" s="38">
        <f>IF(OR(A894="",M894=""),"",IF(AND(K894&lt;&gt;"Sold",K894&lt;&gt;"Discarded",M894&gt;=JoursDormant),"Yes",""))</f>
        <v/>
      </c>
      <c r="O894" s="38">
        <f>IF(B894="","",IFERROR(INDEX('Purchases'!$I$2:$I$1000,MATCH(B894,'Purchases'!$A$2:$A$1000,0)),""))</f>
        <v/>
      </c>
    </row>
    <row r="895">
      <c r="G895" s="36">
        <f>IF(B895="","",IFERROR(INDEX('Purchases'!$G$2:$G$1000,MATCH(B895,'Purchases'!$A$2:$A$1000,0)),""))</f>
        <v/>
      </c>
      <c r="H895" s="37">
        <f>IF(B895="","",IFERROR(INDEX('Purchases'!$B$2:$B$1000,MATCH(B895,'Purchases'!$A$2:$A$1000,0)),""))</f>
        <v/>
      </c>
      <c r="I895" s="35" t="n"/>
      <c r="K895" s="38">
        <f>IF(A895="","",IF(J895&lt;&gt;"","Discarded",IF(COUNTIF('Sales'!$B$2:$B$1000,A895)-COUNTIFS('Sales'!$B$2:$B$1000,A895,'Sales'!$F$2:$F$1000,"Cancelled")-COUNTIFS('Sales'!$B$2:$B$1000,A895,'Sales'!$F$2:$F$1000,"Returned")&gt;0,"Sold",IF(N(I895)&gt;0,"Online","In stock"))))</f>
        <v/>
      </c>
      <c r="L895" s="37">
        <f>IF(K895&lt;&gt;"Sold","",IFERROR(MAXIFS('Sales'!$A$2:$A$1000,'Sales'!$B$2:$B$1000,A895,'Sales'!$F$2:$F$1000,"&lt;&gt;Cancelled",'Sales'!$F$2:$F$1000,"&lt;&gt;Returned"),""))</f>
        <v/>
      </c>
      <c r="M895" s="39">
        <f>IF(OR(A895="",H895=""),"",IF(K895="Sold",IF(L895="","",L895-H895),TODAY()-H895))</f>
        <v/>
      </c>
      <c r="N895" s="38">
        <f>IF(OR(A895="",M895=""),"",IF(AND(K895&lt;&gt;"Sold",K895&lt;&gt;"Discarded",M895&gt;=JoursDormant),"Yes",""))</f>
        <v/>
      </c>
      <c r="O895" s="38">
        <f>IF(B895="","",IFERROR(INDEX('Purchases'!$I$2:$I$1000,MATCH(B895,'Purchases'!$A$2:$A$1000,0)),""))</f>
        <v/>
      </c>
    </row>
    <row r="896">
      <c r="G896" s="36">
        <f>IF(B896="","",IFERROR(INDEX('Purchases'!$G$2:$G$1000,MATCH(B896,'Purchases'!$A$2:$A$1000,0)),""))</f>
        <v/>
      </c>
      <c r="H896" s="37">
        <f>IF(B896="","",IFERROR(INDEX('Purchases'!$B$2:$B$1000,MATCH(B896,'Purchases'!$A$2:$A$1000,0)),""))</f>
        <v/>
      </c>
      <c r="I896" s="35" t="n"/>
      <c r="K896" s="38">
        <f>IF(A896="","",IF(J896&lt;&gt;"","Discarded",IF(COUNTIF('Sales'!$B$2:$B$1000,A896)-COUNTIFS('Sales'!$B$2:$B$1000,A896,'Sales'!$F$2:$F$1000,"Cancelled")-COUNTIFS('Sales'!$B$2:$B$1000,A896,'Sales'!$F$2:$F$1000,"Returned")&gt;0,"Sold",IF(N(I896)&gt;0,"Online","In stock"))))</f>
        <v/>
      </c>
      <c r="L896" s="37">
        <f>IF(K896&lt;&gt;"Sold","",IFERROR(MAXIFS('Sales'!$A$2:$A$1000,'Sales'!$B$2:$B$1000,A896,'Sales'!$F$2:$F$1000,"&lt;&gt;Cancelled",'Sales'!$F$2:$F$1000,"&lt;&gt;Returned"),""))</f>
        <v/>
      </c>
      <c r="M896" s="39">
        <f>IF(OR(A896="",H896=""),"",IF(K896="Sold",IF(L896="","",L896-H896),TODAY()-H896))</f>
        <v/>
      </c>
      <c r="N896" s="38">
        <f>IF(OR(A896="",M896=""),"",IF(AND(K896&lt;&gt;"Sold",K896&lt;&gt;"Discarded",M896&gt;=JoursDormant),"Yes",""))</f>
        <v/>
      </c>
      <c r="O896" s="38">
        <f>IF(B896="","",IFERROR(INDEX('Purchases'!$I$2:$I$1000,MATCH(B896,'Purchases'!$A$2:$A$1000,0)),""))</f>
        <v/>
      </c>
    </row>
    <row r="897">
      <c r="G897" s="36">
        <f>IF(B897="","",IFERROR(INDEX('Purchases'!$G$2:$G$1000,MATCH(B897,'Purchases'!$A$2:$A$1000,0)),""))</f>
        <v/>
      </c>
      <c r="H897" s="37">
        <f>IF(B897="","",IFERROR(INDEX('Purchases'!$B$2:$B$1000,MATCH(B897,'Purchases'!$A$2:$A$1000,0)),""))</f>
        <v/>
      </c>
      <c r="I897" s="35" t="n"/>
      <c r="K897" s="38">
        <f>IF(A897="","",IF(J897&lt;&gt;"","Discarded",IF(COUNTIF('Sales'!$B$2:$B$1000,A897)-COUNTIFS('Sales'!$B$2:$B$1000,A897,'Sales'!$F$2:$F$1000,"Cancelled")-COUNTIFS('Sales'!$B$2:$B$1000,A897,'Sales'!$F$2:$F$1000,"Returned")&gt;0,"Sold",IF(N(I897)&gt;0,"Online","In stock"))))</f>
        <v/>
      </c>
      <c r="L897" s="37">
        <f>IF(K897&lt;&gt;"Sold","",IFERROR(MAXIFS('Sales'!$A$2:$A$1000,'Sales'!$B$2:$B$1000,A897,'Sales'!$F$2:$F$1000,"&lt;&gt;Cancelled",'Sales'!$F$2:$F$1000,"&lt;&gt;Returned"),""))</f>
        <v/>
      </c>
      <c r="M897" s="39">
        <f>IF(OR(A897="",H897=""),"",IF(K897="Sold",IF(L897="","",L897-H897),TODAY()-H897))</f>
        <v/>
      </c>
      <c r="N897" s="38">
        <f>IF(OR(A897="",M897=""),"",IF(AND(K897&lt;&gt;"Sold",K897&lt;&gt;"Discarded",M897&gt;=JoursDormant),"Yes",""))</f>
        <v/>
      </c>
      <c r="O897" s="38">
        <f>IF(B897="","",IFERROR(INDEX('Purchases'!$I$2:$I$1000,MATCH(B897,'Purchases'!$A$2:$A$1000,0)),""))</f>
        <v/>
      </c>
    </row>
    <row r="898">
      <c r="G898" s="36">
        <f>IF(B898="","",IFERROR(INDEX('Purchases'!$G$2:$G$1000,MATCH(B898,'Purchases'!$A$2:$A$1000,0)),""))</f>
        <v/>
      </c>
      <c r="H898" s="37">
        <f>IF(B898="","",IFERROR(INDEX('Purchases'!$B$2:$B$1000,MATCH(B898,'Purchases'!$A$2:$A$1000,0)),""))</f>
        <v/>
      </c>
      <c r="I898" s="35" t="n"/>
      <c r="K898" s="38">
        <f>IF(A898="","",IF(J898&lt;&gt;"","Discarded",IF(COUNTIF('Sales'!$B$2:$B$1000,A898)-COUNTIFS('Sales'!$B$2:$B$1000,A898,'Sales'!$F$2:$F$1000,"Cancelled")-COUNTIFS('Sales'!$B$2:$B$1000,A898,'Sales'!$F$2:$F$1000,"Returned")&gt;0,"Sold",IF(N(I898)&gt;0,"Online","In stock"))))</f>
        <v/>
      </c>
      <c r="L898" s="37">
        <f>IF(K898&lt;&gt;"Sold","",IFERROR(MAXIFS('Sales'!$A$2:$A$1000,'Sales'!$B$2:$B$1000,A898,'Sales'!$F$2:$F$1000,"&lt;&gt;Cancelled",'Sales'!$F$2:$F$1000,"&lt;&gt;Returned"),""))</f>
        <v/>
      </c>
      <c r="M898" s="39">
        <f>IF(OR(A898="",H898=""),"",IF(K898="Sold",IF(L898="","",L898-H898),TODAY()-H898))</f>
        <v/>
      </c>
      <c r="N898" s="38">
        <f>IF(OR(A898="",M898=""),"",IF(AND(K898&lt;&gt;"Sold",K898&lt;&gt;"Discarded",M898&gt;=JoursDormant),"Yes",""))</f>
        <v/>
      </c>
      <c r="O898" s="38">
        <f>IF(B898="","",IFERROR(INDEX('Purchases'!$I$2:$I$1000,MATCH(B898,'Purchases'!$A$2:$A$1000,0)),""))</f>
        <v/>
      </c>
    </row>
    <row r="899">
      <c r="G899" s="36">
        <f>IF(B899="","",IFERROR(INDEX('Purchases'!$G$2:$G$1000,MATCH(B899,'Purchases'!$A$2:$A$1000,0)),""))</f>
        <v/>
      </c>
      <c r="H899" s="37">
        <f>IF(B899="","",IFERROR(INDEX('Purchases'!$B$2:$B$1000,MATCH(B899,'Purchases'!$A$2:$A$1000,0)),""))</f>
        <v/>
      </c>
      <c r="I899" s="35" t="n"/>
      <c r="K899" s="38">
        <f>IF(A899="","",IF(J899&lt;&gt;"","Discarded",IF(COUNTIF('Sales'!$B$2:$B$1000,A899)-COUNTIFS('Sales'!$B$2:$B$1000,A899,'Sales'!$F$2:$F$1000,"Cancelled")-COUNTIFS('Sales'!$B$2:$B$1000,A899,'Sales'!$F$2:$F$1000,"Returned")&gt;0,"Sold",IF(N(I899)&gt;0,"Online","In stock"))))</f>
        <v/>
      </c>
      <c r="L899" s="37">
        <f>IF(K899&lt;&gt;"Sold","",IFERROR(MAXIFS('Sales'!$A$2:$A$1000,'Sales'!$B$2:$B$1000,A899,'Sales'!$F$2:$F$1000,"&lt;&gt;Cancelled",'Sales'!$F$2:$F$1000,"&lt;&gt;Returned"),""))</f>
        <v/>
      </c>
      <c r="M899" s="39">
        <f>IF(OR(A899="",H899=""),"",IF(K899="Sold",IF(L899="","",L899-H899),TODAY()-H899))</f>
        <v/>
      </c>
      <c r="N899" s="38">
        <f>IF(OR(A899="",M899=""),"",IF(AND(K899&lt;&gt;"Sold",K899&lt;&gt;"Discarded",M899&gt;=JoursDormant),"Yes",""))</f>
        <v/>
      </c>
      <c r="O899" s="38">
        <f>IF(B899="","",IFERROR(INDEX('Purchases'!$I$2:$I$1000,MATCH(B899,'Purchases'!$A$2:$A$1000,0)),""))</f>
        <v/>
      </c>
    </row>
    <row r="900">
      <c r="G900" s="36">
        <f>IF(B900="","",IFERROR(INDEX('Purchases'!$G$2:$G$1000,MATCH(B900,'Purchases'!$A$2:$A$1000,0)),""))</f>
        <v/>
      </c>
      <c r="H900" s="37">
        <f>IF(B900="","",IFERROR(INDEX('Purchases'!$B$2:$B$1000,MATCH(B900,'Purchases'!$A$2:$A$1000,0)),""))</f>
        <v/>
      </c>
      <c r="I900" s="35" t="n"/>
      <c r="K900" s="38">
        <f>IF(A900="","",IF(J900&lt;&gt;"","Discarded",IF(COUNTIF('Sales'!$B$2:$B$1000,A900)-COUNTIFS('Sales'!$B$2:$B$1000,A900,'Sales'!$F$2:$F$1000,"Cancelled")-COUNTIFS('Sales'!$B$2:$B$1000,A900,'Sales'!$F$2:$F$1000,"Returned")&gt;0,"Sold",IF(N(I900)&gt;0,"Online","In stock"))))</f>
        <v/>
      </c>
      <c r="L900" s="37">
        <f>IF(K900&lt;&gt;"Sold","",IFERROR(MAXIFS('Sales'!$A$2:$A$1000,'Sales'!$B$2:$B$1000,A900,'Sales'!$F$2:$F$1000,"&lt;&gt;Cancelled",'Sales'!$F$2:$F$1000,"&lt;&gt;Returned"),""))</f>
        <v/>
      </c>
      <c r="M900" s="39">
        <f>IF(OR(A900="",H900=""),"",IF(K900="Sold",IF(L900="","",L900-H900),TODAY()-H900))</f>
        <v/>
      </c>
      <c r="N900" s="38">
        <f>IF(OR(A900="",M900=""),"",IF(AND(K900&lt;&gt;"Sold",K900&lt;&gt;"Discarded",M900&gt;=JoursDormant),"Yes",""))</f>
        <v/>
      </c>
      <c r="O900" s="38">
        <f>IF(B900="","",IFERROR(INDEX('Purchases'!$I$2:$I$1000,MATCH(B900,'Purchases'!$A$2:$A$1000,0)),""))</f>
        <v/>
      </c>
    </row>
    <row r="901">
      <c r="G901" s="36">
        <f>IF(B901="","",IFERROR(INDEX('Purchases'!$G$2:$G$1000,MATCH(B901,'Purchases'!$A$2:$A$1000,0)),""))</f>
        <v/>
      </c>
      <c r="H901" s="37">
        <f>IF(B901="","",IFERROR(INDEX('Purchases'!$B$2:$B$1000,MATCH(B901,'Purchases'!$A$2:$A$1000,0)),""))</f>
        <v/>
      </c>
      <c r="I901" s="35" t="n"/>
      <c r="K901" s="38">
        <f>IF(A901="","",IF(J901&lt;&gt;"","Discarded",IF(COUNTIF('Sales'!$B$2:$B$1000,A901)-COUNTIFS('Sales'!$B$2:$B$1000,A901,'Sales'!$F$2:$F$1000,"Cancelled")-COUNTIFS('Sales'!$B$2:$B$1000,A901,'Sales'!$F$2:$F$1000,"Returned")&gt;0,"Sold",IF(N(I901)&gt;0,"Online","In stock"))))</f>
        <v/>
      </c>
      <c r="L901" s="37">
        <f>IF(K901&lt;&gt;"Sold","",IFERROR(MAXIFS('Sales'!$A$2:$A$1000,'Sales'!$B$2:$B$1000,A901,'Sales'!$F$2:$F$1000,"&lt;&gt;Cancelled",'Sales'!$F$2:$F$1000,"&lt;&gt;Returned"),""))</f>
        <v/>
      </c>
      <c r="M901" s="39">
        <f>IF(OR(A901="",H901=""),"",IF(K901="Sold",IF(L901="","",L901-H901),TODAY()-H901))</f>
        <v/>
      </c>
      <c r="N901" s="38">
        <f>IF(OR(A901="",M901=""),"",IF(AND(K901&lt;&gt;"Sold",K901&lt;&gt;"Discarded",M901&gt;=JoursDormant),"Yes",""))</f>
        <v/>
      </c>
      <c r="O901" s="38">
        <f>IF(B901="","",IFERROR(INDEX('Purchases'!$I$2:$I$1000,MATCH(B901,'Purchases'!$A$2:$A$1000,0)),""))</f>
        <v/>
      </c>
    </row>
    <row r="902">
      <c r="G902" s="36">
        <f>IF(B902="","",IFERROR(INDEX('Purchases'!$G$2:$G$1000,MATCH(B902,'Purchases'!$A$2:$A$1000,0)),""))</f>
        <v/>
      </c>
      <c r="H902" s="37">
        <f>IF(B902="","",IFERROR(INDEX('Purchases'!$B$2:$B$1000,MATCH(B902,'Purchases'!$A$2:$A$1000,0)),""))</f>
        <v/>
      </c>
      <c r="I902" s="35" t="n"/>
      <c r="K902" s="38">
        <f>IF(A902="","",IF(J902&lt;&gt;"","Discarded",IF(COUNTIF('Sales'!$B$2:$B$1000,A902)-COUNTIFS('Sales'!$B$2:$B$1000,A902,'Sales'!$F$2:$F$1000,"Cancelled")-COUNTIFS('Sales'!$B$2:$B$1000,A902,'Sales'!$F$2:$F$1000,"Returned")&gt;0,"Sold",IF(N(I902)&gt;0,"Online","In stock"))))</f>
        <v/>
      </c>
      <c r="L902" s="37">
        <f>IF(K902&lt;&gt;"Sold","",IFERROR(MAXIFS('Sales'!$A$2:$A$1000,'Sales'!$B$2:$B$1000,A902,'Sales'!$F$2:$F$1000,"&lt;&gt;Cancelled",'Sales'!$F$2:$F$1000,"&lt;&gt;Returned"),""))</f>
        <v/>
      </c>
      <c r="M902" s="39">
        <f>IF(OR(A902="",H902=""),"",IF(K902="Sold",IF(L902="","",L902-H902),TODAY()-H902))</f>
        <v/>
      </c>
      <c r="N902" s="38">
        <f>IF(OR(A902="",M902=""),"",IF(AND(K902&lt;&gt;"Sold",K902&lt;&gt;"Discarded",M902&gt;=JoursDormant),"Yes",""))</f>
        <v/>
      </c>
      <c r="O902" s="38">
        <f>IF(B902="","",IFERROR(INDEX('Purchases'!$I$2:$I$1000,MATCH(B902,'Purchases'!$A$2:$A$1000,0)),""))</f>
        <v/>
      </c>
    </row>
    <row r="903">
      <c r="G903" s="36">
        <f>IF(B903="","",IFERROR(INDEX('Purchases'!$G$2:$G$1000,MATCH(B903,'Purchases'!$A$2:$A$1000,0)),""))</f>
        <v/>
      </c>
      <c r="H903" s="37">
        <f>IF(B903="","",IFERROR(INDEX('Purchases'!$B$2:$B$1000,MATCH(B903,'Purchases'!$A$2:$A$1000,0)),""))</f>
        <v/>
      </c>
      <c r="I903" s="35" t="n"/>
      <c r="K903" s="38">
        <f>IF(A903="","",IF(J903&lt;&gt;"","Discarded",IF(COUNTIF('Sales'!$B$2:$B$1000,A903)-COUNTIFS('Sales'!$B$2:$B$1000,A903,'Sales'!$F$2:$F$1000,"Cancelled")-COUNTIFS('Sales'!$B$2:$B$1000,A903,'Sales'!$F$2:$F$1000,"Returned")&gt;0,"Sold",IF(N(I903)&gt;0,"Online","In stock"))))</f>
        <v/>
      </c>
      <c r="L903" s="37">
        <f>IF(K903&lt;&gt;"Sold","",IFERROR(MAXIFS('Sales'!$A$2:$A$1000,'Sales'!$B$2:$B$1000,A903,'Sales'!$F$2:$F$1000,"&lt;&gt;Cancelled",'Sales'!$F$2:$F$1000,"&lt;&gt;Returned"),""))</f>
        <v/>
      </c>
      <c r="M903" s="39">
        <f>IF(OR(A903="",H903=""),"",IF(K903="Sold",IF(L903="","",L903-H903),TODAY()-H903))</f>
        <v/>
      </c>
      <c r="N903" s="38">
        <f>IF(OR(A903="",M903=""),"",IF(AND(K903&lt;&gt;"Sold",K903&lt;&gt;"Discarded",M903&gt;=JoursDormant),"Yes",""))</f>
        <v/>
      </c>
      <c r="O903" s="38">
        <f>IF(B903="","",IFERROR(INDEX('Purchases'!$I$2:$I$1000,MATCH(B903,'Purchases'!$A$2:$A$1000,0)),""))</f>
        <v/>
      </c>
    </row>
    <row r="904">
      <c r="G904" s="36">
        <f>IF(B904="","",IFERROR(INDEX('Purchases'!$G$2:$G$1000,MATCH(B904,'Purchases'!$A$2:$A$1000,0)),""))</f>
        <v/>
      </c>
      <c r="H904" s="37">
        <f>IF(B904="","",IFERROR(INDEX('Purchases'!$B$2:$B$1000,MATCH(B904,'Purchases'!$A$2:$A$1000,0)),""))</f>
        <v/>
      </c>
      <c r="I904" s="35" t="n"/>
      <c r="K904" s="38">
        <f>IF(A904="","",IF(J904&lt;&gt;"","Discarded",IF(COUNTIF('Sales'!$B$2:$B$1000,A904)-COUNTIFS('Sales'!$B$2:$B$1000,A904,'Sales'!$F$2:$F$1000,"Cancelled")-COUNTIFS('Sales'!$B$2:$B$1000,A904,'Sales'!$F$2:$F$1000,"Returned")&gt;0,"Sold",IF(N(I904)&gt;0,"Online","In stock"))))</f>
        <v/>
      </c>
      <c r="L904" s="37">
        <f>IF(K904&lt;&gt;"Sold","",IFERROR(MAXIFS('Sales'!$A$2:$A$1000,'Sales'!$B$2:$B$1000,A904,'Sales'!$F$2:$F$1000,"&lt;&gt;Cancelled",'Sales'!$F$2:$F$1000,"&lt;&gt;Returned"),""))</f>
        <v/>
      </c>
      <c r="M904" s="39">
        <f>IF(OR(A904="",H904=""),"",IF(K904="Sold",IF(L904="","",L904-H904),TODAY()-H904))</f>
        <v/>
      </c>
      <c r="N904" s="38">
        <f>IF(OR(A904="",M904=""),"",IF(AND(K904&lt;&gt;"Sold",K904&lt;&gt;"Discarded",M904&gt;=JoursDormant),"Yes",""))</f>
        <v/>
      </c>
      <c r="O904" s="38">
        <f>IF(B904="","",IFERROR(INDEX('Purchases'!$I$2:$I$1000,MATCH(B904,'Purchases'!$A$2:$A$1000,0)),""))</f>
        <v/>
      </c>
    </row>
    <row r="905">
      <c r="G905" s="36">
        <f>IF(B905="","",IFERROR(INDEX('Purchases'!$G$2:$G$1000,MATCH(B905,'Purchases'!$A$2:$A$1000,0)),""))</f>
        <v/>
      </c>
      <c r="H905" s="37">
        <f>IF(B905="","",IFERROR(INDEX('Purchases'!$B$2:$B$1000,MATCH(B905,'Purchases'!$A$2:$A$1000,0)),""))</f>
        <v/>
      </c>
      <c r="I905" s="35" t="n"/>
      <c r="K905" s="38">
        <f>IF(A905="","",IF(J905&lt;&gt;"","Discarded",IF(COUNTIF('Sales'!$B$2:$B$1000,A905)-COUNTIFS('Sales'!$B$2:$B$1000,A905,'Sales'!$F$2:$F$1000,"Cancelled")-COUNTIFS('Sales'!$B$2:$B$1000,A905,'Sales'!$F$2:$F$1000,"Returned")&gt;0,"Sold",IF(N(I905)&gt;0,"Online","In stock"))))</f>
        <v/>
      </c>
      <c r="L905" s="37">
        <f>IF(K905&lt;&gt;"Sold","",IFERROR(MAXIFS('Sales'!$A$2:$A$1000,'Sales'!$B$2:$B$1000,A905,'Sales'!$F$2:$F$1000,"&lt;&gt;Cancelled",'Sales'!$F$2:$F$1000,"&lt;&gt;Returned"),""))</f>
        <v/>
      </c>
      <c r="M905" s="39">
        <f>IF(OR(A905="",H905=""),"",IF(K905="Sold",IF(L905="","",L905-H905),TODAY()-H905))</f>
        <v/>
      </c>
      <c r="N905" s="38">
        <f>IF(OR(A905="",M905=""),"",IF(AND(K905&lt;&gt;"Sold",K905&lt;&gt;"Discarded",M905&gt;=JoursDormant),"Yes",""))</f>
        <v/>
      </c>
      <c r="O905" s="38">
        <f>IF(B905="","",IFERROR(INDEX('Purchases'!$I$2:$I$1000,MATCH(B905,'Purchases'!$A$2:$A$1000,0)),""))</f>
        <v/>
      </c>
    </row>
    <row r="906">
      <c r="G906" s="36">
        <f>IF(B906="","",IFERROR(INDEX('Purchases'!$G$2:$G$1000,MATCH(B906,'Purchases'!$A$2:$A$1000,0)),""))</f>
        <v/>
      </c>
      <c r="H906" s="37">
        <f>IF(B906="","",IFERROR(INDEX('Purchases'!$B$2:$B$1000,MATCH(B906,'Purchases'!$A$2:$A$1000,0)),""))</f>
        <v/>
      </c>
      <c r="I906" s="35" t="n"/>
      <c r="K906" s="38">
        <f>IF(A906="","",IF(J906&lt;&gt;"","Discarded",IF(COUNTIF('Sales'!$B$2:$B$1000,A906)-COUNTIFS('Sales'!$B$2:$B$1000,A906,'Sales'!$F$2:$F$1000,"Cancelled")-COUNTIFS('Sales'!$B$2:$B$1000,A906,'Sales'!$F$2:$F$1000,"Returned")&gt;0,"Sold",IF(N(I906)&gt;0,"Online","In stock"))))</f>
        <v/>
      </c>
      <c r="L906" s="37">
        <f>IF(K906&lt;&gt;"Sold","",IFERROR(MAXIFS('Sales'!$A$2:$A$1000,'Sales'!$B$2:$B$1000,A906,'Sales'!$F$2:$F$1000,"&lt;&gt;Cancelled",'Sales'!$F$2:$F$1000,"&lt;&gt;Returned"),""))</f>
        <v/>
      </c>
      <c r="M906" s="39">
        <f>IF(OR(A906="",H906=""),"",IF(K906="Sold",IF(L906="","",L906-H906),TODAY()-H906))</f>
        <v/>
      </c>
      <c r="N906" s="38">
        <f>IF(OR(A906="",M906=""),"",IF(AND(K906&lt;&gt;"Sold",K906&lt;&gt;"Discarded",M906&gt;=JoursDormant),"Yes",""))</f>
        <v/>
      </c>
      <c r="O906" s="38">
        <f>IF(B906="","",IFERROR(INDEX('Purchases'!$I$2:$I$1000,MATCH(B906,'Purchases'!$A$2:$A$1000,0)),""))</f>
        <v/>
      </c>
    </row>
    <row r="907">
      <c r="G907" s="36">
        <f>IF(B907="","",IFERROR(INDEX('Purchases'!$G$2:$G$1000,MATCH(B907,'Purchases'!$A$2:$A$1000,0)),""))</f>
        <v/>
      </c>
      <c r="H907" s="37">
        <f>IF(B907="","",IFERROR(INDEX('Purchases'!$B$2:$B$1000,MATCH(B907,'Purchases'!$A$2:$A$1000,0)),""))</f>
        <v/>
      </c>
      <c r="I907" s="35" t="n"/>
      <c r="K907" s="38">
        <f>IF(A907="","",IF(J907&lt;&gt;"","Discarded",IF(COUNTIF('Sales'!$B$2:$B$1000,A907)-COUNTIFS('Sales'!$B$2:$B$1000,A907,'Sales'!$F$2:$F$1000,"Cancelled")-COUNTIFS('Sales'!$B$2:$B$1000,A907,'Sales'!$F$2:$F$1000,"Returned")&gt;0,"Sold",IF(N(I907)&gt;0,"Online","In stock"))))</f>
        <v/>
      </c>
      <c r="L907" s="37">
        <f>IF(K907&lt;&gt;"Sold","",IFERROR(MAXIFS('Sales'!$A$2:$A$1000,'Sales'!$B$2:$B$1000,A907,'Sales'!$F$2:$F$1000,"&lt;&gt;Cancelled",'Sales'!$F$2:$F$1000,"&lt;&gt;Returned"),""))</f>
        <v/>
      </c>
      <c r="M907" s="39">
        <f>IF(OR(A907="",H907=""),"",IF(K907="Sold",IF(L907="","",L907-H907),TODAY()-H907))</f>
        <v/>
      </c>
      <c r="N907" s="38">
        <f>IF(OR(A907="",M907=""),"",IF(AND(K907&lt;&gt;"Sold",K907&lt;&gt;"Discarded",M907&gt;=JoursDormant),"Yes",""))</f>
        <v/>
      </c>
      <c r="O907" s="38">
        <f>IF(B907="","",IFERROR(INDEX('Purchases'!$I$2:$I$1000,MATCH(B907,'Purchases'!$A$2:$A$1000,0)),""))</f>
        <v/>
      </c>
    </row>
    <row r="908">
      <c r="G908" s="36">
        <f>IF(B908="","",IFERROR(INDEX('Purchases'!$G$2:$G$1000,MATCH(B908,'Purchases'!$A$2:$A$1000,0)),""))</f>
        <v/>
      </c>
      <c r="H908" s="37">
        <f>IF(B908="","",IFERROR(INDEX('Purchases'!$B$2:$B$1000,MATCH(B908,'Purchases'!$A$2:$A$1000,0)),""))</f>
        <v/>
      </c>
      <c r="I908" s="35" t="n"/>
      <c r="K908" s="38">
        <f>IF(A908="","",IF(J908&lt;&gt;"","Discarded",IF(COUNTIF('Sales'!$B$2:$B$1000,A908)-COUNTIFS('Sales'!$B$2:$B$1000,A908,'Sales'!$F$2:$F$1000,"Cancelled")-COUNTIFS('Sales'!$B$2:$B$1000,A908,'Sales'!$F$2:$F$1000,"Returned")&gt;0,"Sold",IF(N(I908)&gt;0,"Online","In stock"))))</f>
        <v/>
      </c>
      <c r="L908" s="37">
        <f>IF(K908&lt;&gt;"Sold","",IFERROR(MAXIFS('Sales'!$A$2:$A$1000,'Sales'!$B$2:$B$1000,A908,'Sales'!$F$2:$F$1000,"&lt;&gt;Cancelled",'Sales'!$F$2:$F$1000,"&lt;&gt;Returned"),""))</f>
        <v/>
      </c>
      <c r="M908" s="39">
        <f>IF(OR(A908="",H908=""),"",IF(K908="Sold",IF(L908="","",L908-H908),TODAY()-H908))</f>
        <v/>
      </c>
      <c r="N908" s="38">
        <f>IF(OR(A908="",M908=""),"",IF(AND(K908&lt;&gt;"Sold",K908&lt;&gt;"Discarded",M908&gt;=JoursDormant),"Yes",""))</f>
        <v/>
      </c>
      <c r="O908" s="38">
        <f>IF(B908="","",IFERROR(INDEX('Purchases'!$I$2:$I$1000,MATCH(B908,'Purchases'!$A$2:$A$1000,0)),""))</f>
        <v/>
      </c>
    </row>
    <row r="909">
      <c r="G909" s="36">
        <f>IF(B909="","",IFERROR(INDEX('Purchases'!$G$2:$G$1000,MATCH(B909,'Purchases'!$A$2:$A$1000,0)),""))</f>
        <v/>
      </c>
      <c r="H909" s="37">
        <f>IF(B909="","",IFERROR(INDEX('Purchases'!$B$2:$B$1000,MATCH(B909,'Purchases'!$A$2:$A$1000,0)),""))</f>
        <v/>
      </c>
      <c r="I909" s="35" t="n"/>
      <c r="K909" s="38">
        <f>IF(A909="","",IF(J909&lt;&gt;"","Discarded",IF(COUNTIF('Sales'!$B$2:$B$1000,A909)-COUNTIFS('Sales'!$B$2:$B$1000,A909,'Sales'!$F$2:$F$1000,"Cancelled")-COUNTIFS('Sales'!$B$2:$B$1000,A909,'Sales'!$F$2:$F$1000,"Returned")&gt;0,"Sold",IF(N(I909)&gt;0,"Online","In stock"))))</f>
        <v/>
      </c>
      <c r="L909" s="37">
        <f>IF(K909&lt;&gt;"Sold","",IFERROR(MAXIFS('Sales'!$A$2:$A$1000,'Sales'!$B$2:$B$1000,A909,'Sales'!$F$2:$F$1000,"&lt;&gt;Cancelled",'Sales'!$F$2:$F$1000,"&lt;&gt;Returned"),""))</f>
        <v/>
      </c>
      <c r="M909" s="39">
        <f>IF(OR(A909="",H909=""),"",IF(K909="Sold",IF(L909="","",L909-H909),TODAY()-H909))</f>
        <v/>
      </c>
      <c r="N909" s="38">
        <f>IF(OR(A909="",M909=""),"",IF(AND(K909&lt;&gt;"Sold",K909&lt;&gt;"Discarded",M909&gt;=JoursDormant),"Yes",""))</f>
        <v/>
      </c>
      <c r="O909" s="38">
        <f>IF(B909="","",IFERROR(INDEX('Purchases'!$I$2:$I$1000,MATCH(B909,'Purchases'!$A$2:$A$1000,0)),""))</f>
        <v/>
      </c>
    </row>
    <row r="910">
      <c r="G910" s="36">
        <f>IF(B910="","",IFERROR(INDEX('Purchases'!$G$2:$G$1000,MATCH(B910,'Purchases'!$A$2:$A$1000,0)),""))</f>
        <v/>
      </c>
      <c r="H910" s="37">
        <f>IF(B910="","",IFERROR(INDEX('Purchases'!$B$2:$B$1000,MATCH(B910,'Purchases'!$A$2:$A$1000,0)),""))</f>
        <v/>
      </c>
      <c r="I910" s="35" t="n"/>
      <c r="K910" s="38">
        <f>IF(A910="","",IF(J910&lt;&gt;"","Discarded",IF(COUNTIF('Sales'!$B$2:$B$1000,A910)-COUNTIFS('Sales'!$B$2:$B$1000,A910,'Sales'!$F$2:$F$1000,"Cancelled")-COUNTIFS('Sales'!$B$2:$B$1000,A910,'Sales'!$F$2:$F$1000,"Returned")&gt;0,"Sold",IF(N(I910)&gt;0,"Online","In stock"))))</f>
        <v/>
      </c>
      <c r="L910" s="37">
        <f>IF(K910&lt;&gt;"Sold","",IFERROR(MAXIFS('Sales'!$A$2:$A$1000,'Sales'!$B$2:$B$1000,A910,'Sales'!$F$2:$F$1000,"&lt;&gt;Cancelled",'Sales'!$F$2:$F$1000,"&lt;&gt;Returned"),""))</f>
        <v/>
      </c>
      <c r="M910" s="39">
        <f>IF(OR(A910="",H910=""),"",IF(K910="Sold",IF(L910="","",L910-H910),TODAY()-H910))</f>
        <v/>
      </c>
      <c r="N910" s="38">
        <f>IF(OR(A910="",M910=""),"",IF(AND(K910&lt;&gt;"Sold",K910&lt;&gt;"Discarded",M910&gt;=JoursDormant),"Yes",""))</f>
        <v/>
      </c>
      <c r="O910" s="38">
        <f>IF(B910="","",IFERROR(INDEX('Purchases'!$I$2:$I$1000,MATCH(B910,'Purchases'!$A$2:$A$1000,0)),""))</f>
        <v/>
      </c>
    </row>
    <row r="911">
      <c r="G911" s="36">
        <f>IF(B911="","",IFERROR(INDEX('Purchases'!$G$2:$G$1000,MATCH(B911,'Purchases'!$A$2:$A$1000,0)),""))</f>
        <v/>
      </c>
      <c r="H911" s="37">
        <f>IF(B911="","",IFERROR(INDEX('Purchases'!$B$2:$B$1000,MATCH(B911,'Purchases'!$A$2:$A$1000,0)),""))</f>
        <v/>
      </c>
      <c r="I911" s="35" t="n"/>
      <c r="K911" s="38">
        <f>IF(A911="","",IF(J911&lt;&gt;"","Discarded",IF(COUNTIF('Sales'!$B$2:$B$1000,A911)-COUNTIFS('Sales'!$B$2:$B$1000,A911,'Sales'!$F$2:$F$1000,"Cancelled")-COUNTIFS('Sales'!$B$2:$B$1000,A911,'Sales'!$F$2:$F$1000,"Returned")&gt;0,"Sold",IF(N(I911)&gt;0,"Online","In stock"))))</f>
        <v/>
      </c>
      <c r="L911" s="37">
        <f>IF(K911&lt;&gt;"Sold","",IFERROR(MAXIFS('Sales'!$A$2:$A$1000,'Sales'!$B$2:$B$1000,A911,'Sales'!$F$2:$F$1000,"&lt;&gt;Cancelled",'Sales'!$F$2:$F$1000,"&lt;&gt;Returned"),""))</f>
        <v/>
      </c>
      <c r="M911" s="39">
        <f>IF(OR(A911="",H911=""),"",IF(K911="Sold",IF(L911="","",L911-H911),TODAY()-H911))</f>
        <v/>
      </c>
      <c r="N911" s="38">
        <f>IF(OR(A911="",M911=""),"",IF(AND(K911&lt;&gt;"Sold",K911&lt;&gt;"Discarded",M911&gt;=JoursDormant),"Yes",""))</f>
        <v/>
      </c>
      <c r="O911" s="38">
        <f>IF(B911="","",IFERROR(INDEX('Purchases'!$I$2:$I$1000,MATCH(B911,'Purchases'!$A$2:$A$1000,0)),""))</f>
        <v/>
      </c>
    </row>
    <row r="912">
      <c r="G912" s="36">
        <f>IF(B912="","",IFERROR(INDEX('Purchases'!$G$2:$G$1000,MATCH(B912,'Purchases'!$A$2:$A$1000,0)),""))</f>
        <v/>
      </c>
      <c r="H912" s="37">
        <f>IF(B912="","",IFERROR(INDEX('Purchases'!$B$2:$B$1000,MATCH(B912,'Purchases'!$A$2:$A$1000,0)),""))</f>
        <v/>
      </c>
      <c r="I912" s="35" t="n"/>
      <c r="K912" s="38">
        <f>IF(A912="","",IF(J912&lt;&gt;"","Discarded",IF(COUNTIF('Sales'!$B$2:$B$1000,A912)-COUNTIFS('Sales'!$B$2:$B$1000,A912,'Sales'!$F$2:$F$1000,"Cancelled")-COUNTIFS('Sales'!$B$2:$B$1000,A912,'Sales'!$F$2:$F$1000,"Returned")&gt;0,"Sold",IF(N(I912)&gt;0,"Online","In stock"))))</f>
        <v/>
      </c>
      <c r="L912" s="37">
        <f>IF(K912&lt;&gt;"Sold","",IFERROR(MAXIFS('Sales'!$A$2:$A$1000,'Sales'!$B$2:$B$1000,A912,'Sales'!$F$2:$F$1000,"&lt;&gt;Cancelled",'Sales'!$F$2:$F$1000,"&lt;&gt;Returned"),""))</f>
        <v/>
      </c>
      <c r="M912" s="39">
        <f>IF(OR(A912="",H912=""),"",IF(K912="Sold",IF(L912="","",L912-H912),TODAY()-H912))</f>
        <v/>
      </c>
      <c r="N912" s="38">
        <f>IF(OR(A912="",M912=""),"",IF(AND(K912&lt;&gt;"Sold",K912&lt;&gt;"Discarded",M912&gt;=JoursDormant),"Yes",""))</f>
        <v/>
      </c>
      <c r="O912" s="38">
        <f>IF(B912="","",IFERROR(INDEX('Purchases'!$I$2:$I$1000,MATCH(B912,'Purchases'!$A$2:$A$1000,0)),""))</f>
        <v/>
      </c>
    </row>
    <row r="913">
      <c r="G913" s="36">
        <f>IF(B913="","",IFERROR(INDEX('Purchases'!$G$2:$G$1000,MATCH(B913,'Purchases'!$A$2:$A$1000,0)),""))</f>
        <v/>
      </c>
      <c r="H913" s="37">
        <f>IF(B913="","",IFERROR(INDEX('Purchases'!$B$2:$B$1000,MATCH(B913,'Purchases'!$A$2:$A$1000,0)),""))</f>
        <v/>
      </c>
      <c r="I913" s="35" t="n"/>
      <c r="K913" s="38">
        <f>IF(A913="","",IF(J913&lt;&gt;"","Discarded",IF(COUNTIF('Sales'!$B$2:$B$1000,A913)-COUNTIFS('Sales'!$B$2:$B$1000,A913,'Sales'!$F$2:$F$1000,"Cancelled")-COUNTIFS('Sales'!$B$2:$B$1000,A913,'Sales'!$F$2:$F$1000,"Returned")&gt;0,"Sold",IF(N(I913)&gt;0,"Online","In stock"))))</f>
        <v/>
      </c>
      <c r="L913" s="37">
        <f>IF(K913&lt;&gt;"Sold","",IFERROR(MAXIFS('Sales'!$A$2:$A$1000,'Sales'!$B$2:$B$1000,A913,'Sales'!$F$2:$F$1000,"&lt;&gt;Cancelled",'Sales'!$F$2:$F$1000,"&lt;&gt;Returned"),""))</f>
        <v/>
      </c>
      <c r="M913" s="39">
        <f>IF(OR(A913="",H913=""),"",IF(K913="Sold",IF(L913="","",L913-H913),TODAY()-H913))</f>
        <v/>
      </c>
      <c r="N913" s="38">
        <f>IF(OR(A913="",M913=""),"",IF(AND(K913&lt;&gt;"Sold",K913&lt;&gt;"Discarded",M913&gt;=JoursDormant),"Yes",""))</f>
        <v/>
      </c>
      <c r="O913" s="38">
        <f>IF(B913="","",IFERROR(INDEX('Purchases'!$I$2:$I$1000,MATCH(B913,'Purchases'!$A$2:$A$1000,0)),""))</f>
        <v/>
      </c>
    </row>
    <row r="914">
      <c r="G914" s="36">
        <f>IF(B914="","",IFERROR(INDEX('Purchases'!$G$2:$G$1000,MATCH(B914,'Purchases'!$A$2:$A$1000,0)),""))</f>
        <v/>
      </c>
      <c r="H914" s="37">
        <f>IF(B914="","",IFERROR(INDEX('Purchases'!$B$2:$B$1000,MATCH(B914,'Purchases'!$A$2:$A$1000,0)),""))</f>
        <v/>
      </c>
      <c r="I914" s="35" t="n"/>
      <c r="K914" s="38">
        <f>IF(A914="","",IF(J914&lt;&gt;"","Discarded",IF(COUNTIF('Sales'!$B$2:$B$1000,A914)-COUNTIFS('Sales'!$B$2:$B$1000,A914,'Sales'!$F$2:$F$1000,"Cancelled")-COUNTIFS('Sales'!$B$2:$B$1000,A914,'Sales'!$F$2:$F$1000,"Returned")&gt;0,"Sold",IF(N(I914)&gt;0,"Online","In stock"))))</f>
        <v/>
      </c>
      <c r="L914" s="37">
        <f>IF(K914&lt;&gt;"Sold","",IFERROR(MAXIFS('Sales'!$A$2:$A$1000,'Sales'!$B$2:$B$1000,A914,'Sales'!$F$2:$F$1000,"&lt;&gt;Cancelled",'Sales'!$F$2:$F$1000,"&lt;&gt;Returned"),""))</f>
        <v/>
      </c>
      <c r="M914" s="39">
        <f>IF(OR(A914="",H914=""),"",IF(K914="Sold",IF(L914="","",L914-H914),TODAY()-H914))</f>
        <v/>
      </c>
      <c r="N914" s="38">
        <f>IF(OR(A914="",M914=""),"",IF(AND(K914&lt;&gt;"Sold",K914&lt;&gt;"Discarded",M914&gt;=JoursDormant),"Yes",""))</f>
        <v/>
      </c>
      <c r="O914" s="38">
        <f>IF(B914="","",IFERROR(INDEX('Purchases'!$I$2:$I$1000,MATCH(B914,'Purchases'!$A$2:$A$1000,0)),""))</f>
        <v/>
      </c>
    </row>
    <row r="915">
      <c r="G915" s="36">
        <f>IF(B915="","",IFERROR(INDEX('Purchases'!$G$2:$G$1000,MATCH(B915,'Purchases'!$A$2:$A$1000,0)),""))</f>
        <v/>
      </c>
      <c r="H915" s="37">
        <f>IF(B915="","",IFERROR(INDEX('Purchases'!$B$2:$B$1000,MATCH(B915,'Purchases'!$A$2:$A$1000,0)),""))</f>
        <v/>
      </c>
      <c r="I915" s="35" t="n"/>
      <c r="K915" s="38">
        <f>IF(A915="","",IF(J915&lt;&gt;"","Discarded",IF(COUNTIF('Sales'!$B$2:$B$1000,A915)-COUNTIFS('Sales'!$B$2:$B$1000,A915,'Sales'!$F$2:$F$1000,"Cancelled")-COUNTIFS('Sales'!$B$2:$B$1000,A915,'Sales'!$F$2:$F$1000,"Returned")&gt;0,"Sold",IF(N(I915)&gt;0,"Online","In stock"))))</f>
        <v/>
      </c>
      <c r="L915" s="37">
        <f>IF(K915&lt;&gt;"Sold","",IFERROR(MAXIFS('Sales'!$A$2:$A$1000,'Sales'!$B$2:$B$1000,A915,'Sales'!$F$2:$F$1000,"&lt;&gt;Cancelled",'Sales'!$F$2:$F$1000,"&lt;&gt;Returned"),""))</f>
        <v/>
      </c>
      <c r="M915" s="39">
        <f>IF(OR(A915="",H915=""),"",IF(K915="Sold",IF(L915="","",L915-H915),TODAY()-H915))</f>
        <v/>
      </c>
      <c r="N915" s="38">
        <f>IF(OR(A915="",M915=""),"",IF(AND(K915&lt;&gt;"Sold",K915&lt;&gt;"Discarded",M915&gt;=JoursDormant),"Yes",""))</f>
        <v/>
      </c>
      <c r="O915" s="38">
        <f>IF(B915="","",IFERROR(INDEX('Purchases'!$I$2:$I$1000,MATCH(B915,'Purchases'!$A$2:$A$1000,0)),""))</f>
        <v/>
      </c>
    </row>
    <row r="916">
      <c r="G916" s="36">
        <f>IF(B916="","",IFERROR(INDEX('Purchases'!$G$2:$G$1000,MATCH(B916,'Purchases'!$A$2:$A$1000,0)),""))</f>
        <v/>
      </c>
      <c r="H916" s="37">
        <f>IF(B916="","",IFERROR(INDEX('Purchases'!$B$2:$B$1000,MATCH(B916,'Purchases'!$A$2:$A$1000,0)),""))</f>
        <v/>
      </c>
      <c r="I916" s="35" t="n"/>
      <c r="K916" s="38">
        <f>IF(A916="","",IF(J916&lt;&gt;"","Discarded",IF(COUNTIF('Sales'!$B$2:$B$1000,A916)-COUNTIFS('Sales'!$B$2:$B$1000,A916,'Sales'!$F$2:$F$1000,"Cancelled")-COUNTIFS('Sales'!$B$2:$B$1000,A916,'Sales'!$F$2:$F$1000,"Returned")&gt;0,"Sold",IF(N(I916)&gt;0,"Online","In stock"))))</f>
        <v/>
      </c>
      <c r="L916" s="37">
        <f>IF(K916&lt;&gt;"Sold","",IFERROR(MAXIFS('Sales'!$A$2:$A$1000,'Sales'!$B$2:$B$1000,A916,'Sales'!$F$2:$F$1000,"&lt;&gt;Cancelled",'Sales'!$F$2:$F$1000,"&lt;&gt;Returned"),""))</f>
        <v/>
      </c>
      <c r="M916" s="39">
        <f>IF(OR(A916="",H916=""),"",IF(K916="Sold",IF(L916="","",L916-H916),TODAY()-H916))</f>
        <v/>
      </c>
      <c r="N916" s="38">
        <f>IF(OR(A916="",M916=""),"",IF(AND(K916&lt;&gt;"Sold",K916&lt;&gt;"Discarded",M916&gt;=JoursDormant),"Yes",""))</f>
        <v/>
      </c>
      <c r="O916" s="38">
        <f>IF(B916="","",IFERROR(INDEX('Purchases'!$I$2:$I$1000,MATCH(B916,'Purchases'!$A$2:$A$1000,0)),""))</f>
        <v/>
      </c>
    </row>
    <row r="917">
      <c r="G917" s="36">
        <f>IF(B917="","",IFERROR(INDEX('Purchases'!$G$2:$G$1000,MATCH(B917,'Purchases'!$A$2:$A$1000,0)),""))</f>
        <v/>
      </c>
      <c r="H917" s="37">
        <f>IF(B917="","",IFERROR(INDEX('Purchases'!$B$2:$B$1000,MATCH(B917,'Purchases'!$A$2:$A$1000,0)),""))</f>
        <v/>
      </c>
      <c r="I917" s="35" t="n"/>
      <c r="K917" s="38">
        <f>IF(A917="","",IF(J917&lt;&gt;"","Discarded",IF(COUNTIF('Sales'!$B$2:$B$1000,A917)-COUNTIFS('Sales'!$B$2:$B$1000,A917,'Sales'!$F$2:$F$1000,"Cancelled")-COUNTIFS('Sales'!$B$2:$B$1000,A917,'Sales'!$F$2:$F$1000,"Returned")&gt;0,"Sold",IF(N(I917)&gt;0,"Online","In stock"))))</f>
        <v/>
      </c>
      <c r="L917" s="37">
        <f>IF(K917&lt;&gt;"Sold","",IFERROR(MAXIFS('Sales'!$A$2:$A$1000,'Sales'!$B$2:$B$1000,A917,'Sales'!$F$2:$F$1000,"&lt;&gt;Cancelled",'Sales'!$F$2:$F$1000,"&lt;&gt;Returned"),""))</f>
        <v/>
      </c>
      <c r="M917" s="39">
        <f>IF(OR(A917="",H917=""),"",IF(K917="Sold",IF(L917="","",L917-H917),TODAY()-H917))</f>
        <v/>
      </c>
      <c r="N917" s="38">
        <f>IF(OR(A917="",M917=""),"",IF(AND(K917&lt;&gt;"Sold",K917&lt;&gt;"Discarded",M917&gt;=JoursDormant),"Yes",""))</f>
        <v/>
      </c>
      <c r="O917" s="38">
        <f>IF(B917="","",IFERROR(INDEX('Purchases'!$I$2:$I$1000,MATCH(B917,'Purchases'!$A$2:$A$1000,0)),""))</f>
        <v/>
      </c>
    </row>
    <row r="918">
      <c r="G918" s="36">
        <f>IF(B918="","",IFERROR(INDEX('Purchases'!$G$2:$G$1000,MATCH(B918,'Purchases'!$A$2:$A$1000,0)),""))</f>
        <v/>
      </c>
      <c r="H918" s="37">
        <f>IF(B918="","",IFERROR(INDEX('Purchases'!$B$2:$B$1000,MATCH(B918,'Purchases'!$A$2:$A$1000,0)),""))</f>
        <v/>
      </c>
      <c r="I918" s="35" t="n"/>
      <c r="K918" s="38">
        <f>IF(A918="","",IF(J918&lt;&gt;"","Discarded",IF(COUNTIF('Sales'!$B$2:$B$1000,A918)-COUNTIFS('Sales'!$B$2:$B$1000,A918,'Sales'!$F$2:$F$1000,"Cancelled")-COUNTIFS('Sales'!$B$2:$B$1000,A918,'Sales'!$F$2:$F$1000,"Returned")&gt;0,"Sold",IF(N(I918)&gt;0,"Online","In stock"))))</f>
        <v/>
      </c>
      <c r="L918" s="37">
        <f>IF(K918&lt;&gt;"Sold","",IFERROR(MAXIFS('Sales'!$A$2:$A$1000,'Sales'!$B$2:$B$1000,A918,'Sales'!$F$2:$F$1000,"&lt;&gt;Cancelled",'Sales'!$F$2:$F$1000,"&lt;&gt;Returned"),""))</f>
        <v/>
      </c>
      <c r="M918" s="39">
        <f>IF(OR(A918="",H918=""),"",IF(K918="Sold",IF(L918="","",L918-H918),TODAY()-H918))</f>
        <v/>
      </c>
      <c r="N918" s="38">
        <f>IF(OR(A918="",M918=""),"",IF(AND(K918&lt;&gt;"Sold",K918&lt;&gt;"Discarded",M918&gt;=JoursDormant),"Yes",""))</f>
        <v/>
      </c>
      <c r="O918" s="38">
        <f>IF(B918="","",IFERROR(INDEX('Purchases'!$I$2:$I$1000,MATCH(B918,'Purchases'!$A$2:$A$1000,0)),""))</f>
        <v/>
      </c>
    </row>
    <row r="919">
      <c r="G919" s="36">
        <f>IF(B919="","",IFERROR(INDEX('Purchases'!$G$2:$G$1000,MATCH(B919,'Purchases'!$A$2:$A$1000,0)),""))</f>
        <v/>
      </c>
      <c r="H919" s="37">
        <f>IF(B919="","",IFERROR(INDEX('Purchases'!$B$2:$B$1000,MATCH(B919,'Purchases'!$A$2:$A$1000,0)),""))</f>
        <v/>
      </c>
      <c r="I919" s="35" t="n"/>
      <c r="K919" s="38">
        <f>IF(A919="","",IF(J919&lt;&gt;"","Discarded",IF(COUNTIF('Sales'!$B$2:$B$1000,A919)-COUNTIFS('Sales'!$B$2:$B$1000,A919,'Sales'!$F$2:$F$1000,"Cancelled")-COUNTIFS('Sales'!$B$2:$B$1000,A919,'Sales'!$F$2:$F$1000,"Returned")&gt;0,"Sold",IF(N(I919)&gt;0,"Online","In stock"))))</f>
        <v/>
      </c>
      <c r="L919" s="37">
        <f>IF(K919&lt;&gt;"Sold","",IFERROR(MAXIFS('Sales'!$A$2:$A$1000,'Sales'!$B$2:$B$1000,A919,'Sales'!$F$2:$F$1000,"&lt;&gt;Cancelled",'Sales'!$F$2:$F$1000,"&lt;&gt;Returned"),""))</f>
        <v/>
      </c>
      <c r="M919" s="39">
        <f>IF(OR(A919="",H919=""),"",IF(K919="Sold",IF(L919="","",L919-H919),TODAY()-H919))</f>
        <v/>
      </c>
      <c r="N919" s="38">
        <f>IF(OR(A919="",M919=""),"",IF(AND(K919&lt;&gt;"Sold",K919&lt;&gt;"Discarded",M919&gt;=JoursDormant),"Yes",""))</f>
        <v/>
      </c>
      <c r="O919" s="38">
        <f>IF(B919="","",IFERROR(INDEX('Purchases'!$I$2:$I$1000,MATCH(B919,'Purchases'!$A$2:$A$1000,0)),""))</f>
        <v/>
      </c>
    </row>
    <row r="920">
      <c r="G920" s="36">
        <f>IF(B920="","",IFERROR(INDEX('Purchases'!$G$2:$G$1000,MATCH(B920,'Purchases'!$A$2:$A$1000,0)),""))</f>
        <v/>
      </c>
      <c r="H920" s="37">
        <f>IF(B920="","",IFERROR(INDEX('Purchases'!$B$2:$B$1000,MATCH(B920,'Purchases'!$A$2:$A$1000,0)),""))</f>
        <v/>
      </c>
      <c r="I920" s="35" t="n"/>
      <c r="K920" s="38">
        <f>IF(A920="","",IF(J920&lt;&gt;"","Discarded",IF(COUNTIF('Sales'!$B$2:$B$1000,A920)-COUNTIFS('Sales'!$B$2:$B$1000,A920,'Sales'!$F$2:$F$1000,"Cancelled")-COUNTIFS('Sales'!$B$2:$B$1000,A920,'Sales'!$F$2:$F$1000,"Returned")&gt;0,"Sold",IF(N(I920)&gt;0,"Online","In stock"))))</f>
        <v/>
      </c>
      <c r="L920" s="37">
        <f>IF(K920&lt;&gt;"Sold","",IFERROR(MAXIFS('Sales'!$A$2:$A$1000,'Sales'!$B$2:$B$1000,A920,'Sales'!$F$2:$F$1000,"&lt;&gt;Cancelled",'Sales'!$F$2:$F$1000,"&lt;&gt;Returned"),""))</f>
        <v/>
      </c>
      <c r="M920" s="39">
        <f>IF(OR(A920="",H920=""),"",IF(K920="Sold",IF(L920="","",L920-H920),TODAY()-H920))</f>
        <v/>
      </c>
      <c r="N920" s="38">
        <f>IF(OR(A920="",M920=""),"",IF(AND(K920&lt;&gt;"Sold",K920&lt;&gt;"Discarded",M920&gt;=JoursDormant),"Yes",""))</f>
        <v/>
      </c>
      <c r="O920" s="38">
        <f>IF(B920="","",IFERROR(INDEX('Purchases'!$I$2:$I$1000,MATCH(B920,'Purchases'!$A$2:$A$1000,0)),""))</f>
        <v/>
      </c>
    </row>
    <row r="921">
      <c r="G921" s="36">
        <f>IF(B921="","",IFERROR(INDEX('Purchases'!$G$2:$G$1000,MATCH(B921,'Purchases'!$A$2:$A$1000,0)),""))</f>
        <v/>
      </c>
      <c r="H921" s="37">
        <f>IF(B921="","",IFERROR(INDEX('Purchases'!$B$2:$B$1000,MATCH(B921,'Purchases'!$A$2:$A$1000,0)),""))</f>
        <v/>
      </c>
      <c r="I921" s="35" t="n"/>
      <c r="K921" s="38">
        <f>IF(A921="","",IF(J921&lt;&gt;"","Discarded",IF(COUNTIF('Sales'!$B$2:$B$1000,A921)-COUNTIFS('Sales'!$B$2:$B$1000,A921,'Sales'!$F$2:$F$1000,"Cancelled")-COUNTIFS('Sales'!$B$2:$B$1000,A921,'Sales'!$F$2:$F$1000,"Returned")&gt;0,"Sold",IF(N(I921)&gt;0,"Online","In stock"))))</f>
        <v/>
      </c>
      <c r="L921" s="37">
        <f>IF(K921&lt;&gt;"Sold","",IFERROR(MAXIFS('Sales'!$A$2:$A$1000,'Sales'!$B$2:$B$1000,A921,'Sales'!$F$2:$F$1000,"&lt;&gt;Cancelled",'Sales'!$F$2:$F$1000,"&lt;&gt;Returned"),""))</f>
        <v/>
      </c>
      <c r="M921" s="39">
        <f>IF(OR(A921="",H921=""),"",IF(K921="Sold",IF(L921="","",L921-H921),TODAY()-H921))</f>
        <v/>
      </c>
      <c r="N921" s="38">
        <f>IF(OR(A921="",M921=""),"",IF(AND(K921&lt;&gt;"Sold",K921&lt;&gt;"Discarded",M921&gt;=JoursDormant),"Yes",""))</f>
        <v/>
      </c>
      <c r="O921" s="38">
        <f>IF(B921="","",IFERROR(INDEX('Purchases'!$I$2:$I$1000,MATCH(B921,'Purchases'!$A$2:$A$1000,0)),""))</f>
        <v/>
      </c>
    </row>
    <row r="922">
      <c r="G922" s="36">
        <f>IF(B922="","",IFERROR(INDEX('Purchases'!$G$2:$G$1000,MATCH(B922,'Purchases'!$A$2:$A$1000,0)),""))</f>
        <v/>
      </c>
      <c r="H922" s="37">
        <f>IF(B922="","",IFERROR(INDEX('Purchases'!$B$2:$B$1000,MATCH(B922,'Purchases'!$A$2:$A$1000,0)),""))</f>
        <v/>
      </c>
      <c r="I922" s="35" t="n"/>
      <c r="K922" s="38">
        <f>IF(A922="","",IF(J922&lt;&gt;"","Discarded",IF(COUNTIF('Sales'!$B$2:$B$1000,A922)-COUNTIFS('Sales'!$B$2:$B$1000,A922,'Sales'!$F$2:$F$1000,"Cancelled")-COUNTIFS('Sales'!$B$2:$B$1000,A922,'Sales'!$F$2:$F$1000,"Returned")&gt;0,"Sold",IF(N(I922)&gt;0,"Online","In stock"))))</f>
        <v/>
      </c>
      <c r="L922" s="37">
        <f>IF(K922&lt;&gt;"Sold","",IFERROR(MAXIFS('Sales'!$A$2:$A$1000,'Sales'!$B$2:$B$1000,A922,'Sales'!$F$2:$F$1000,"&lt;&gt;Cancelled",'Sales'!$F$2:$F$1000,"&lt;&gt;Returned"),""))</f>
        <v/>
      </c>
      <c r="M922" s="39">
        <f>IF(OR(A922="",H922=""),"",IF(K922="Sold",IF(L922="","",L922-H922),TODAY()-H922))</f>
        <v/>
      </c>
      <c r="N922" s="38">
        <f>IF(OR(A922="",M922=""),"",IF(AND(K922&lt;&gt;"Sold",K922&lt;&gt;"Discarded",M922&gt;=JoursDormant),"Yes",""))</f>
        <v/>
      </c>
      <c r="O922" s="38">
        <f>IF(B922="","",IFERROR(INDEX('Purchases'!$I$2:$I$1000,MATCH(B922,'Purchases'!$A$2:$A$1000,0)),""))</f>
        <v/>
      </c>
    </row>
    <row r="923">
      <c r="G923" s="36">
        <f>IF(B923="","",IFERROR(INDEX('Purchases'!$G$2:$G$1000,MATCH(B923,'Purchases'!$A$2:$A$1000,0)),""))</f>
        <v/>
      </c>
      <c r="H923" s="37">
        <f>IF(B923="","",IFERROR(INDEX('Purchases'!$B$2:$B$1000,MATCH(B923,'Purchases'!$A$2:$A$1000,0)),""))</f>
        <v/>
      </c>
      <c r="I923" s="35" t="n"/>
      <c r="K923" s="38">
        <f>IF(A923="","",IF(J923&lt;&gt;"","Discarded",IF(COUNTIF('Sales'!$B$2:$B$1000,A923)-COUNTIFS('Sales'!$B$2:$B$1000,A923,'Sales'!$F$2:$F$1000,"Cancelled")-COUNTIFS('Sales'!$B$2:$B$1000,A923,'Sales'!$F$2:$F$1000,"Returned")&gt;0,"Sold",IF(N(I923)&gt;0,"Online","In stock"))))</f>
        <v/>
      </c>
      <c r="L923" s="37">
        <f>IF(K923&lt;&gt;"Sold","",IFERROR(MAXIFS('Sales'!$A$2:$A$1000,'Sales'!$B$2:$B$1000,A923,'Sales'!$F$2:$F$1000,"&lt;&gt;Cancelled",'Sales'!$F$2:$F$1000,"&lt;&gt;Returned"),""))</f>
        <v/>
      </c>
      <c r="M923" s="39">
        <f>IF(OR(A923="",H923=""),"",IF(K923="Sold",IF(L923="","",L923-H923),TODAY()-H923))</f>
        <v/>
      </c>
      <c r="N923" s="38">
        <f>IF(OR(A923="",M923=""),"",IF(AND(K923&lt;&gt;"Sold",K923&lt;&gt;"Discarded",M923&gt;=JoursDormant),"Yes",""))</f>
        <v/>
      </c>
      <c r="O923" s="38">
        <f>IF(B923="","",IFERROR(INDEX('Purchases'!$I$2:$I$1000,MATCH(B923,'Purchases'!$A$2:$A$1000,0)),""))</f>
        <v/>
      </c>
    </row>
    <row r="924">
      <c r="G924" s="36">
        <f>IF(B924="","",IFERROR(INDEX('Purchases'!$G$2:$G$1000,MATCH(B924,'Purchases'!$A$2:$A$1000,0)),""))</f>
        <v/>
      </c>
      <c r="H924" s="37">
        <f>IF(B924="","",IFERROR(INDEX('Purchases'!$B$2:$B$1000,MATCH(B924,'Purchases'!$A$2:$A$1000,0)),""))</f>
        <v/>
      </c>
      <c r="I924" s="35" t="n"/>
      <c r="K924" s="38">
        <f>IF(A924="","",IF(J924&lt;&gt;"","Discarded",IF(COUNTIF('Sales'!$B$2:$B$1000,A924)-COUNTIFS('Sales'!$B$2:$B$1000,A924,'Sales'!$F$2:$F$1000,"Cancelled")-COUNTIFS('Sales'!$B$2:$B$1000,A924,'Sales'!$F$2:$F$1000,"Returned")&gt;0,"Sold",IF(N(I924)&gt;0,"Online","In stock"))))</f>
        <v/>
      </c>
      <c r="L924" s="37">
        <f>IF(K924&lt;&gt;"Sold","",IFERROR(MAXIFS('Sales'!$A$2:$A$1000,'Sales'!$B$2:$B$1000,A924,'Sales'!$F$2:$F$1000,"&lt;&gt;Cancelled",'Sales'!$F$2:$F$1000,"&lt;&gt;Returned"),""))</f>
        <v/>
      </c>
      <c r="M924" s="39">
        <f>IF(OR(A924="",H924=""),"",IF(K924="Sold",IF(L924="","",L924-H924),TODAY()-H924))</f>
        <v/>
      </c>
      <c r="N924" s="38">
        <f>IF(OR(A924="",M924=""),"",IF(AND(K924&lt;&gt;"Sold",K924&lt;&gt;"Discarded",M924&gt;=JoursDormant),"Yes",""))</f>
        <v/>
      </c>
      <c r="O924" s="38">
        <f>IF(B924="","",IFERROR(INDEX('Purchases'!$I$2:$I$1000,MATCH(B924,'Purchases'!$A$2:$A$1000,0)),""))</f>
        <v/>
      </c>
    </row>
    <row r="925">
      <c r="G925" s="36">
        <f>IF(B925="","",IFERROR(INDEX('Purchases'!$G$2:$G$1000,MATCH(B925,'Purchases'!$A$2:$A$1000,0)),""))</f>
        <v/>
      </c>
      <c r="H925" s="37">
        <f>IF(B925="","",IFERROR(INDEX('Purchases'!$B$2:$B$1000,MATCH(B925,'Purchases'!$A$2:$A$1000,0)),""))</f>
        <v/>
      </c>
      <c r="I925" s="35" t="n"/>
      <c r="K925" s="38">
        <f>IF(A925="","",IF(J925&lt;&gt;"","Discarded",IF(COUNTIF('Sales'!$B$2:$B$1000,A925)-COUNTIFS('Sales'!$B$2:$B$1000,A925,'Sales'!$F$2:$F$1000,"Cancelled")-COUNTIFS('Sales'!$B$2:$B$1000,A925,'Sales'!$F$2:$F$1000,"Returned")&gt;0,"Sold",IF(N(I925)&gt;0,"Online","In stock"))))</f>
        <v/>
      </c>
      <c r="L925" s="37">
        <f>IF(K925&lt;&gt;"Sold","",IFERROR(MAXIFS('Sales'!$A$2:$A$1000,'Sales'!$B$2:$B$1000,A925,'Sales'!$F$2:$F$1000,"&lt;&gt;Cancelled",'Sales'!$F$2:$F$1000,"&lt;&gt;Returned"),""))</f>
        <v/>
      </c>
      <c r="M925" s="39">
        <f>IF(OR(A925="",H925=""),"",IF(K925="Sold",IF(L925="","",L925-H925),TODAY()-H925))</f>
        <v/>
      </c>
      <c r="N925" s="38">
        <f>IF(OR(A925="",M925=""),"",IF(AND(K925&lt;&gt;"Sold",K925&lt;&gt;"Discarded",M925&gt;=JoursDormant),"Yes",""))</f>
        <v/>
      </c>
      <c r="O925" s="38">
        <f>IF(B925="","",IFERROR(INDEX('Purchases'!$I$2:$I$1000,MATCH(B925,'Purchases'!$A$2:$A$1000,0)),""))</f>
        <v/>
      </c>
    </row>
    <row r="926">
      <c r="G926" s="36">
        <f>IF(B926="","",IFERROR(INDEX('Purchases'!$G$2:$G$1000,MATCH(B926,'Purchases'!$A$2:$A$1000,0)),""))</f>
        <v/>
      </c>
      <c r="H926" s="37">
        <f>IF(B926="","",IFERROR(INDEX('Purchases'!$B$2:$B$1000,MATCH(B926,'Purchases'!$A$2:$A$1000,0)),""))</f>
        <v/>
      </c>
      <c r="I926" s="35" t="n"/>
      <c r="K926" s="38">
        <f>IF(A926="","",IF(J926&lt;&gt;"","Discarded",IF(COUNTIF('Sales'!$B$2:$B$1000,A926)-COUNTIFS('Sales'!$B$2:$B$1000,A926,'Sales'!$F$2:$F$1000,"Cancelled")-COUNTIFS('Sales'!$B$2:$B$1000,A926,'Sales'!$F$2:$F$1000,"Returned")&gt;0,"Sold",IF(N(I926)&gt;0,"Online","In stock"))))</f>
        <v/>
      </c>
      <c r="L926" s="37">
        <f>IF(K926&lt;&gt;"Sold","",IFERROR(MAXIFS('Sales'!$A$2:$A$1000,'Sales'!$B$2:$B$1000,A926,'Sales'!$F$2:$F$1000,"&lt;&gt;Cancelled",'Sales'!$F$2:$F$1000,"&lt;&gt;Returned"),""))</f>
        <v/>
      </c>
      <c r="M926" s="39">
        <f>IF(OR(A926="",H926=""),"",IF(K926="Sold",IF(L926="","",L926-H926),TODAY()-H926))</f>
        <v/>
      </c>
      <c r="N926" s="38">
        <f>IF(OR(A926="",M926=""),"",IF(AND(K926&lt;&gt;"Sold",K926&lt;&gt;"Discarded",M926&gt;=JoursDormant),"Yes",""))</f>
        <v/>
      </c>
      <c r="O926" s="38">
        <f>IF(B926="","",IFERROR(INDEX('Purchases'!$I$2:$I$1000,MATCH(B926,'Purchases'!$A$2:$A$1000,0)),""))</f>
        <v/>
      </c>
    </row>
    <row r="927">
      <c r="G927" s="36">
        <f>IF(B927="","",IFERROR(INDEX('Purchases'!$G$2:$G$1000,MATCH(B927,'Purchases'!$A$2:$A$1000,0)),""))</f>
        <v/>
      </c>
      <c r="H927" s="37">
        <f>IF(B927="","",IFERROR(INDEX('Purchases'!$B$2:$B$1000,MATCH(B927,'Purchases'!$A$2:$A$1000,0)),""))</f>
        <v/>
      </c>
      <c r="I927" s="35" t="n"/>
      <c r="K927" s="38">
        <f>IF(A927="","",IF(J927&lt;&gt;"","Discarded",IF(COUNTIF('Sales'!$B$2:$B$1000,A927)-COUNTIFS('Sales'!$B$2:$B$1000,A927,'Sales'!$F$2:$F$1000,"Cancelled")-COUNTIFS('Sales'!$B$2:$B$1000,A927,'Sales'!$F$2:$F$1000,"Returned")&gt;0,"Sold",IF(N(I927)&gt;0,"Online","In stock"))))</f>
        <v/>
      </c>
      <c r="L927" s="37">
        <f>IF(K927&lt;&gt;"Sold","",IFERROR(MAXIFS('Sales'!$A$2:$A$1000,'Sales'!$B$2:$B$1000,A927,'Sales'!$F$2:$F$1000,"&lt;&gt;Cancelled",'Sales'!$F$2:$F$1000,"&lt;&gt;Returned"),""))</f>
        <v/>
      </c>
      <c r="M927" s="39">
        <f>IF(OR(A927="",H927=""),"",IF(K927="Sold",IF(L927="","",L927-H927),TODAY()-H927))</f>
        <v/>
      </c>
      <c r="N927" s="38">
        <f>IF(OR(A927="",M927=""),"",IF(AND(K927&lt;&gt;"Sold",K927&lt;&gt;"Discarded",M927&gt;=JoursDormant),"Yes",""))</f>
        <v/>
      </c>
      <c r="O927" s="38">
        <f>IF(B927="","",IFERROR(INDEX('Purchases'!$I$2:$I$1000,MATCH(B927,'Purchases'!$A$2:$A$1000,0)),""))</f>
        <v/>
      </c>
    </row>
    <row r="928">
      <c r="G928" s="36">
        <f>IF(B928="","",IFERROR(INDEX('Purchases'!$G$2:$G$1000,MATCH(B928,'Purchases'!$A$2:$A$1000,0)),""))</f>
        <v/>
      </c>
      <c r="H928" s="37">
        <f>IF(B928="","",IFERROR(INDEX('Purchases'!$B$2:$B$1000,MATCH(B928,'Purchases'!$A$2:$A$1000,0)),""))</f>
        <v/>
      </c>
      <c r="I928" s="35" t="n"/>
      <c r="K928" s="38">
        <f>IF(A928="","",IF(J928&lt;&gt;"","Discarded",IF(COUNTIF('Sales'!$B$2:$B$1000,A928)-COUNTIFS('Sales'!$B$2:$B$1000,A928,'Sales'!$F$2:$F$1000,"Cancelled")-COUNTIFS('Sales'!$B$2:$B$1000,A928,'Sales'!$F$2:$F$1000,"Returned")&gt;0,"Sold",IF(N(I928)&gt;0,"Online","In stock"))))</f>
        <v/>
      </c>
      <c r="L928" s="37">
        <f>IF(K928&lt;&gt;"Sold","",IFERROR(MAXIFS('Sales'!$A$2:$A$1000,'Sales'!$B$2:$B$1000,A928,'Sales'!$F$2:$F$1000,"&lt;&gt;Cancelled",'Sales'!$F$2:$F$1000,"&lt;&gt;Returned"),""))</f>
        <v/>
      </c>
      <c r="M928" s="39">
        <f>IF(OR(A928="",H928=""),"",IF(K928="Sold",IF(L928="","",L928-H928),TODAY()-H928))</f>
        <v/>
      </c>
      <c r="N928" s="38">
        <f>IF(OR(A928="",M928=""),"",IF(AND(K928&lt;&gt;"Sold",K928&lt;&gt;"Discarded",M928&gt;=JoursDormant),"Yes",""))</f>
        <v/>
      </c>
      <c r="O928" s="38">
        <f>IF(B928="","",IFERROR(INDEX('Purchases'!$I$2:$I$1000,MATCH(B928,'Purchases'!$A$2:$A$1000,0)),""))</f>
        <v/>
      </c>
    </row>
    <row r="929">
      <c r="G929" s="36">
        <f>IF(B929="","",IFERROR(INDEX('Purchases'!$G$2:$G$1000,MATCH(B929,'Purchases'!$A$2:$A$1000,0)),""))</f>
        <v/>
      </c>
      <c r="H929" s="37">
        <f>IF(B929="","",IFERROR(INDEX('Purchases'!$B$2:$B$1000,MATCH(B929,'Purchases'!$A$2:$A$1000,0)),""))</f>
        <v/>
      </c>
      <c r="I929" s="35" t="n"/>
      <c r="K929" s="38">
        <f>IF(A929="","",IF(J929&lt;&gt;"","Discarded",IF(COUNTIF('Sales'!$B$2:$B$1000,A929)-COUNTIFS('Sales'!$B$2:$B$1000,A929,'Sales'!$F$2:$F$1000,"Cancelled")-COUNTIFS('Sales'!$B$2:$B$1000,A929,'Sales'!$F$2:$F$1000,"Returned")&gt;0,"Sold",IF(N(I929)&gt;0,"Online","In stock"))))</f>
        <v/>
      </c>
      <c r="L929" s="37">
        <f>IF(K929&lt;&gt;"Sold","",IFERROR(MAXIFS('Sales'!$A$2:$A$1000,'Sales'!$B$2:$B$1000,A929,'Sales'!$F$2:$F$1000,"&lt;&gt;Cancelled",'Sales'!$F$2:$F$1000,"&lt;&gt;Returned"),""))</f>
        <v/>
      </c>
      <c r="M929" s="39">
        <f>IF(OR(A929="",H929=""),"",IF(K929="Sold",IF(L929="","",L929-H929),TODAY()-H929))</f>
        <v/>
      </c>
      <c r="N929" s="38">
        <f>IF(OR(A929="",M929=""),"",IF(AND(K929&lt;&gt;"Sold",K929&lt;&gt;"Discarded",M929&gt;=JoursDormant),"Yes",""))</f>
        <v/>
      </c>
      <c r="O929" s="38">
        <f>IF(B929="","",IFERROR(INDEX('Purchases'!$I$2:$I$1000,MATCH(B929,'Purchases'!$A$2:$A$1000,0)),""))</f>
        <v/>
      </c>
    </row>
    <row r="930">
      <c r="G930" s="36">
        <f>IF(B930="","",IFERROR(INDEX('Purchases'!$G$2:$G$1000,MATCH(B930,'Purchases'!$A$2:$A$1000,0)),""))</f>
        <v/>
      </c>
      <c r="H930" s="37">
        <f>IF(B930="","",IFERROR(INDEX('Purchases'!$B$2:$B$1000,MATCH(B930,'Purchases'!$A$2:$A$1000,0)),""))</f>
        <v/>
      </c>
      <c r="I930" s="35" t="n"/>
      <c r="K930" s="38">
        <f>IF(A930="","",IF(J930&lt;&gt;"","Discarded",IF(COUNTIF('Sales'!$B$2:$B$1000,A930)-COUNTIFS('Sales'!$B$2:$B$1000,A930,'Sales'!$F$2:$F$1000,"Cancelled")-COUNTIFS('Sales'!$B$2:$B$1000,A930,'Sales'!$F$2:$F$1000,"Returned")&gt;0,"Sold",IF(N(I930)&gt;0,"Online","In stock"))))</f>
        <v/>
      </c>
      <c r="L930" s="37">
        <f>IF(K930&lt;&gt;"Sold","",IFERROR(MAXIFS('Sales'!$A$2:$A$1000,'Sales'!$B$2:$B$1000,A930,'Sales'!$F$2:$F$1000,"&lt;&gt;Cancelled",'Sales'!$F$2:$F$1000,"&lt;&gt;Returned"),""))</f>
        <v/>
      </c>
      <c r="M930" s="39">
        <f>IF(OR(A930="",H930=""),"",IF(K930="Sold",IF(L930="","",L930-H930),TODAY()-H930))</f>
        <v/>
      </c>
      <c r="N930" s="38">
        <f>IF(OR(A930="",M930=""),"",IF(AND(K930&lt;&gt;"Sold",K930&lt;&gt;"Discarded",M930&gt;=JoursDormant),"Yes",""))</f>
        <v/>
      </c>
      <c r="O930" s="38">
        <f>IF(B930="","",IFERROR(INDEX('Purchases'!$I$2:$I$1000,MATCH(B930,'Purchases'!$A$2:$A$1000,0)),""))</f>
        <v/>
      </c>
    </row>
    <row r="931">
      <c r="G931" s="36">
        <f>IF(B931="","",IFERROR(INDEX('Purchases'!$G$2:$G$1000,MATCH(B931,'Purchases'!$A$2:$A$1000,0)),""))</f>
        <v/>
      </c>
      <c r="H931" s="37">
        <f>IF(B931="","",IFERROR(INDEX('Purchases'!$B$2:$B$1000,MATCH(B931,'Purchases'!$A$2:$A$1000,0)),""))</f>
        <v/>
      </c>
      <c r="I931" s="35" t="n"/>
      <c r="K931" s="38">
        <f>IF(A931="","",IF(J931&lt;&gt;"","Discarded",IF(COUNTIF('Sales'!$B$2:$B$1000,A931)-COUNTIFS('Sales'!$B$2:$B$1000,A931,'Sales'!$F$2:$F$1000,"Cancelled")-COUNTIFS('Sales'!$B$2:$B$1000,A931,'Sales'!$F$2:$F$1000,"Returned")&gt;0,"Sold",IF(N(I931)&gt;0,"Online","In stock"))))</f>
        <v/>
      </c>
      <c r="L931" s="37">
        <f>IF(K931&lt;&gt;"Sold","",IFERROR(MAXIFS('Sales'!$A$2:$A$1000,'Sales'!$B$2:$B$1000,A931,'Sales'!$F$2:$F$1000,"&lt;&gt;Cancelled",'Sales'!$F$2:$F$1000,"&lt;&gt;Returned"),""))</f>
        <v/>
      </c>
      <c r="M931" s="39">
        <f>IF(OR(A931="",H931=""),"",IF(K931="Sold",IF(L931="","",L931-H931),TODAY()-H931))</f>
        <v/>
      </c>
      <c r="N931" s="38">
        <f>IF(OR(A931="",M931=""),"",IF(AND(K931&lt;&gt;"Sold",K931&lt;&gt;"Discarded",M931&gt;=JoursDormant),"Yes",""))</f>
        <v/>
      </c>
      <c r="O931" s="38">
        <f>IF(B931="","",IFERROR(INDEX('Purchases'!$I$2:$I$1000,MATCH(B931,'Purchases'!$A$2:$A$1000,0)),""))</f>
        <v/>
      </c>
    </row>
    <row r="932">
      <c r="G932" s="36">
        <f>IF(B932="","",IFERROR(INDEX('Purchases'!$G$2:$G$1000,MATCH(B932,'Purchases'!$A$2:$A$1000,0)),""))</f>
        <v/>
      </c>
      <c r="H932" s="37">
        <f>IF(B932="","",IFERROR(INDEX('Purchases'!$B$2:$B$1000,MATCH(B932,'Purchases'!$A$2:$A$1000,0)),""))</f>
        <v/>
      </c>
      <c r="I932" s="35" t="n"/>
      <c r="K932" s="38">
        <f>IF(A932="","",IF(J932&lt;&gt;"","Discarded",IF(COUNTIF('Sales'!$B$2:$B$1000,A932)-COUNTIFS('Sales'!$B$2:$B$1000,A932,'Sales'!$F$2:$F$1000,"Cancelled")-COUNTIFS('Sales'!$B$2:$B$1000,A932,'Sales'!$F$2:$F$1000,"Returned")&gt;0,"Sold",IF(N(I932)&gt;0,"Online","In stock"))))</f>
        <v/>
      </c>
      <c r="L932" s="37">
        <f>IF(K932&lt;&gt;"Sold","",IFERROR(MAXIFS('Sales'!$A$2:$A$1000,'Sales'!$B$2:$B$1000,A932,'Sales'!$F$2:$F$1000,"&lt;&gt;Cancelled",'Sales'!$F$2:$F$1000,"&lt;&gt;Returned"),""))</f>
        <v/>
      </c>
      <c r="M932" s="39">
        <f>IF(OR(A932="",H932=""),"",IF(K932="Sold",IF(L932="","",L932-H932),TODAY()-H932))</f>
        <v/>
      </c>
      <c r="N932" s="38">
        <f>IF(OR(A932="",M932=""),"",IF(AND(K932&lt;&gt;"Sold",K932&lt;&gt;"Discarded",M932&gt;=JoursDormant),"Yes",""))</f>
        <v/>
      </c>
      <c r="O932" s="38">
        <f>IF(B932="","",IFERROR(INDEX('Purchases'!$I$2:$I$1000,MATCH(B932,'Purchases'!$A$2:$A$1000,0)),""))</f>
        <v/>
      </c>
    </row>
    <row r="933">
      <c r="G933" s="36">
        <f>IF(B933="","",IFERROR(INDEX('Purchases'!$G$2:$G$1000,MATCH(B933,'Purchases'!$A$2:$A$1000,0)),""))</f>
        <v/>
      </c>
      <c r="H933" s="37">
        <f>IF(B933="","",IFERROR(INDEX('Purchases'!$B$2:$B$1000,MATCH(B933,'Purchases'!$A$2:$A$1000,0)),""))</f>
        <v/>
      </c>
      <c r="I933" s="35" t="n"/>
      <c r="K933" s="38">
        <f>IF(A933="","",IF(J933&lt;&gt;"","Discarded",IF(COUNTIF('Sales'!$B$2:$B$1000,A933)-COUNTIFS('Sales'!$B$2:$B$1000,A933,'Sales'!$F$2:$F$1000,"Cancelled")-COUNTIFS('Sales'!$B$2:$B$1000,A933,'Sales'!$F$2:$F$1000,"Returned")&gt;0,"Sold",IF(N(I933)&gt;0,"Online","In stock"))))</f>
        <v/>
      </c>
      <c r="L933" s="37">
        <f>IF(K933&lt;&gt;"Sold","",IFERROR(MAXIFS('Sales'!$A$2:$A$1000,'Sales'!$B$2:$B$1000,A933,'Sales'!$F$2:$F$1000,"&lt;&gt;Cancelled",'Sales'!$F$2:$F$1000,"&lt;&gt;Returned"),""))</f>
        <v/>
      </c>
      <c r="M933" s="39">
        <f>IF(OR(A933="",H933=""),"",IF(K933="Sold",IF(L933="","",L933-H933),TODAY()-H933))</f>
        <v/>
      </c>
      <c r="N933" s="38">
        <f>IF(OR(A933="",M933=""),"",IF(AND(K933&lt;&gt;"Sold",K933&lt;&gt;"Discarded",M933&gt;=JoursDormant),"Yes",""))</f>
        <v/>
      </c>
      <c r="O933" s="38">
        <f>IF(B933="","",IFERROR(INDEX('Purchases'!$I$2:$I$1000,MATCH(B933,'Purchases'!$A$2:$A$1000,0)),""))</f>
        <v/>
      </c>
    </row>
    <row r="934">
      <c r="G934" s="36">
        <f>IF(B934="","",IFERROR(INDEX('Purchases'!$G$2:$G$1000,MATCH(B934,'Purchases'!$A$2:$A$1000,0)),""))</f>
        <v/>
      </c>
      <c r="H934" s="37">
        <f>IF(B934="","",IFERROR(INDEX('Purchases'!$B$2:$B$1000,MATCH(B934,'Purchases'!$A$2:$A$1000,0)),""))</f>
        <v/>
      </c>
      <c r="I934" s="35" t="n"/>
      <c r="K934" s="38">
        <f>IF(A934="","",IF(J934&lt;&gt;"","Discarded",IF(COUNTIF('Sales'!$B$2:$B$1000,A934)-COUNTIFS('Sales'!$B$2:$B$1000,A934,'Sales'!$F$2:$F$1000,"Cancelled")-COUNTIFS('Sales'!$B$2:$B$1000,A934,'Sales'!$F$2:$F$1000,"Returned")&gt;0,"Sold",IF(N(I934)&gt;0,"Online","In stock"))))</f>
        <v/>
      </c>
      <c r="L934" s="37">
        <f>IF(K934&lt;&gt;"Sold","",IFERROR(MAXIFS('Sales'!$A$2:$A$1000,'Sales'!$B$2:$B$1000,A934,'Sales'!$F$2:$F$1000,"&lt;&gt;Cancelled",'Sales'!$F$2:$F$1000,"&lt;&gt;Returned"),""))</f>
        <v/>
      </c>
      <c r="M934" s="39">
        <f>IF(OR(A934="",H934=""),"",IF(K934="Sold",IF(L934="","",L934-H934),TODAY()-H934))</f>
        <v/>
      </c>
      <c r="N934" s="38">
        <f>IF(OR(A934="",M934=""),"",IF(AND(K934&lt;&gt;"Sold",K934&lt;&gt;"Discarded",M934&gt;=JoursDormant),"Yes",""))</f>
        <v/>
      </c>
      <c r="O934" s="38">
        <f>IF(B934="","",IFERROR(INDEX('Purchases'!$I$2:$I$1000,MATCH(B934,'Purchases'!$A$2:$A$1000,0)),""))</f>
        <v/>
      </c>
    </row>
    <row r="935">
      <c r="G935" s="36">
        <f>IF(B935="","",IFERROR(INDEX('Purchases'!$G$2:$G$1000,MATCH(B935,'Purchases'!$A$2:$A$1000,0)),""))</f>
        <v/>
      </c>
      <c r="H935" s="37">
        <f>IF(B935="","",IFERROR(INDEX('Purchases'!$B$2:$B$1000,MATCH(B935,'Purchases'!$A$2:$A$1000,0)),""))</f>
        <v/>
      </c>
      <c r="I935" s="35" t="n"/>
      <c r="K935" s="38">
        <f>IF(A935="","",IF(J935&lt;&gt;"","Discarded",IF(COUNTIF('Sales'!$B$2:$B$1000,A935)-COUNTIFS('Sales'!$B$2:$B$1000,A935,'Sales'!$F$2:$F$1000,"Cancelled")-COUNTIFS('Sales'!$B$2:$B$1000,A935,'Sales'!$F$2:$F$1000,"Returned")&gt;0,"Sold",IF(N(I935)&gt;0,"Online","In stock"))))</f>
        <v/>
      </c>
      <c r="L935" s="37">
        <f>IF(K935&lt;&gt;"Sold","",IFERROR(MAXIFS('Sales'!$A$2:$A$1000,'Sales'!$B$2:$B$1000,A935,'Sales'!$F$2:$F$1000,"&lt;&gt;Cancelled",'Sales'!$F$2:$F$1000,"&lt;&gt;Returned"),""))</f>
        <v/>
      </c>
      <c r="M935" s="39">
        <f>IF(OR(A935="",H935=""),"",IF(K935="Sold",IF(L935="","",L935-H935),TODAY()-H935))</f>
        <v/>
      </c>
      <c r="N935" s="38">
        <f>IF(OR(A935="",M935=""),"",IF(AND(K935&lt;&gt;"Sold",K935&lt;&gt;"Discarded",M935&gt;=JoursDormant),"Yes",""))</f>
        <v/>
      </c>
      <c r="O935" s="38">
        <f>IF(B935="","",IFERROR(INDEX('Purchases'!$I$2:$I$1000,MATCH(B935,'Purchases'!$A$2:$A$1000,0)),""))</f>
        <v/>
      </c>
    </row>
    <row r="936">
      <c r="G936" s="36">
        <f>IF(B936="","",IFERROR(INDEX('Purchases'!$G$2:$G$1000,MATCH(B936,'Purchases'!$A$2:$A$1000,0)),""))</f>
        <v/>
      </c>
      <c r="H936" s="37">
        <f>IF(B936="","",IFERROR(INDEX('Purchases'!$B$2:$B$1000,MATCH(B936,'Purchases'!$A$2:$A$1000,0)),""))</f>
        <v/>
      </c>
      <c r="I936" s="35" t="n"/>
      <c r="K936" s="38">
        <f>IF(A936="","",IF(J936&lt;&gt;"","Discarded",IF(COUNTIF('Sales'!$B$2:$B$1000,A936)-COUNTIFS('Sales'!$B$2:$B$1000,A936,'Sales'!$F$2:$F$1000,"Cancelled")-COUNTIFS('Sales'!$B$2:$B$1000,A936,'Sales'!$F$2:$F$1000,"Returned")&gt;0,"Sold",IF(N(I936)&gt;0,"Online","In stock"))))</f>
        <v/>
      </c>
      <c r="L936" s="37">
        <f>IF(K936&lt;&gt;"Sold","",IFERROR(MAXIFS('Sales'!$A$2:$A$1000,'Sales'!$B$2:$B$1000,A936,'Sales'!$F$2:$F$1000,"&lt;&gt;Cancelled",'Sales'!$F$2:$F$1000,"&lt;&gt;Returned"),""))</f>
        <v/>
      </c>
      <c r="M936" s="39">
        <f>IF(OR(A936="",H936=""),"",IF(K936="Sold",IF(L936="","",L936-H936),TODAY()-H936))</f>
        <v/>
      </c>
      <c r="N936" s="38">
        <f>IF(OR(A936="",M936=""),"",IF(AND(K936&lt;&gt;"Sold",K936&lt;&gt;"Discarded",M936&gt;=JoursDormant),"Yes",""))</f>
        <v/>
      </c>
      <c r="O936" s="38">
        <f>IF(B936="","",IFERROR(INDEX('Purchases'!$I$2:$I$1000,MATCH(B936,'Purchases'!$A$2:$A$1000,0)),""))</f>
        <v/>
      </c>
    </row>
    <row r="937">
      <c r="G937" s="36">
        <f>IF(B937="","",IFERROR(INDEX('Purchases'!$G$2:$G$1000,MATCH(B937,'Purchases'!$A$2:$A$1000,0)),""))</f>
        <v/>
      </c>
      <c r="H937" s="37">
        <f>IF(B937="","",IFERROR(INDEX('Purchases'!$B$2:$B$1000,MATCH(B937,'Purchases'!$A$2:$A$1000,0)),""))</f>
        <v/>
      </c>
      <c r="I937" s="35" t="n"/>
      <c r="K937" s="38">
        <f>IF(A937="","",IF(J937&lt;&gt;"","Discarded",IF(COUNTIF('Sales'!$B$2:$B$1000,A937)-COUNTIFS('Sales'!$B$2:$B$1000,A937,'Sales'!$F$2:$F$1000,"Cancelled")-COUNTIFS('Sales'!$B$2:$B$1000,A937,'Sales'!$F$2:$F$1000,"Returned")&gt;0,"Sold",IF(N(I937)&gt;0,"Online","In stock"))))</f>
        <v/>
      </c>
      <c r="L937" s="37">
        <f>IF(K937&lt;&gt;"Sold","",IFERROR(MAXIFS('Sales'!$A$2:$A$1000,'Sales'!$B$2:$B$1000,A937,'Sales'!$F$2:$F$1000,"&lt;&gt;Cancelled",'Sales'!$F$2:$F$1000,"&lt;&gt;Returned"),""))</f>
        <v/>
      </c>
      <c r="M937" s="39">
        <f>IF(OR(A937="",H937=""),"",IF(K937="Sold",IF(L937="","",L937-H937),TODAY()-H937))</f>
        <v/>
      </c>
      <c r="N937" s="38">
        <f>IF(OR(A937="",M937=""),"",IF(AND(K937&lt;&gt;"Sold",K937&lt;&gt;"Discarded",M937&gt;=JoursDormant),"Yes",""))</f>
        <v/>
      </c>
      <c r="O937" s="38">
        <f>IF(B937="","",IFERROR(INDEX('Purchases'!$I$2:$I$1000,MATCH(B937,'Purchases'!$A$2:$A$1000,0)),""))</f>
        <v/>
      </c>
    </row>
    <row r="938">
      <c r="G938" s="36">
        <f>IF(B938="","",IFERROR(INDEX('Purchases'!$G$2:$G$1000,MATCH(B938,'Purchases'!$A$2:$A$1000,0)),""))</f>
        <v/>
      </c>
      <c r="H938" s="37">
        <f>IF(B938="","",IFERROR(INDEX('Purchases'!$B$2:$B$1000,MATCH(B938,'Purchases'!$A$2:$A$1000,0)),""))</f>
        <v/>
      </c>
      <c r="I938" s="35" t="n"/>
      <c r="K938" s="38">
        <f>IF(A938="","",IF(J938&lt;&gt;"","Discarded",IF(COUNTIF('Sales'!$B$2:$B$1000,A938)-COUNTIFS('Sales'!$B$2:$B$1000,A938,'Sales'!$F$2:$F$1000,"Cancelled")-COUNTIFS('Sales'!$B$2:$B$1000,A938,'Sales'!$F$2:$F$1000,"Returned")&gt;0,"Sold",IF(N(I938)&gt;0,"Online","In stock"))))</f>
        <v/>
      </c>
      <c r="L938" s="37">
        <f>IF(K938&lt;&gt;"Sold","",IFERROR(MAXIFS('Sales'!$A$2:$A$1000,'Sales'!$B$2:$B$1000,A938,'Sales'!$F$2:$F$1000,"&lt;&gt;Cancelled",'Sales'!$F$2:$F$1000,"&lt;&gt;Returned"),""))</f>
        <v/>
      </c>
      <c r="M938" s="39">
        <f>IF(OR(A938="",H938=""),"",IF(K938="Sold",IF(L938="","",L938-H938),TODAY()-H938))</f>
        <v/>
      </c>
      <c r="N938" s="38">
        <f>IF(OR(A938="",M938=""),"",IF(AND(K938&lt;&gt;"Sold",K938&lt;&gt;"Discarded",M938&gt;=JoursDormant),"Yes",""))</f>
        <v/>
      </c>
      <c r="O938" s="38">
        <f>IF(B938="","",IFERROR(INDEX('Purchases'!$I$2:$I$1000,MATCH(B938,'Purchases'!$A$2:$A$1000,0)),""))</f>
        <v/>
      </c>
    </row>
    <row r="939">
      <c r="G939" s="36">
        <f>IF(B939="","",IFERROR(INDEX('Purchases'!$G$2:$G$1000,MATCH(B939,'Purchases'!$A$2:$A$1000,0)),""))</f>
        <v/>
      </c>
      <c r="H939" s="37">
        <f>IF(B939="","",IFERROR(INDEX('Purchases'!$B$2:$B$1000,MATCH(B939,'Purchases'!$A$2:$A$1000,0)),""))</f>
        <v/>
      </c>
      <c r="I939" s="35" t="n"/>
      <c r="K939" s="38">
        <f>IF(A939="","",IF(J939&lt;&gt;"","Discarded",IF(COUNTIF('Sales'!$B$2:$B$1000,A939)-COUNTIFS('Sales'!$B$2:$B$1000,A939,'Sales'!$F$2:$F$1000,"Cancelled")-COUNTIFS('Sales'!$B$2:$B$1000,A939,'Sales'!$F$2:$F$1000,"Returned")&gt;0,"Sold",IF(N(I939)&gt;0,"Online","In stock"))))</f>
        <v/>
      </c>
      <c r="L939" s="37">
        <f>IF(K939&lt;&gt;"Sold","",IFERROR(MAXIFS('Sales'!$A$2:$A$1000,'Sales'!$B$2:$B$1000,A939,'Sales'!$F$2:$F$1000,"&lt;&gt;Cancelled",'Sales'!$F$2:$F$1000,"&lt;&gt;Returned"),""))</f>
        <v/>
      </c>
      <c r="M939" s="39">
        <f>IF(OR(A939="",H939=""),"",IF(K939="Sold",IF(L939="","",L939-H939),TODAY()-H939))</f>
        <v/>
      </c>
      <c r="N939" s="38">
        <f>IF(OR(A939="",M939=""),"",IF(AND(K939&lt;&gt;"Sold",K939&lt;&gt;"Discarded",M939&gt;=JoursDormant),"Yes",""))</f>
        <v/>
      </c>
      <c r="O939" s="38">
        <f>IF(B939="","",IFERROR(INDEX('Purchases'!$I$2:$I$1000,MATCH(B939,'Purchases'!$A$2:$A$1000,0)),""))</f>
        <v/>
      </c>
    </row>
    <row r="940">
      <c r="G940" s="36">
        <f>IF(B940="","",IFERROR(INDEX('Purchases'!$G$2:$G$1000,MATCH(B940,'Purchases'!$A$2:$A$1000,0)),""))</f>
        <v/>
      </c>
      <c r="H940" s="37">
        <f>IF(B940="","",IFERROR(INDEX('Purchases'!$B$2:$B$1000,MATCH(B940,'Purchases'!$A$2:$A$1000,0)),""))</f>
        <v/>
      </c>
      <c r="I940" s="35" t="n"/>
      <c r="K940" s="38">
        <f>IF(A940="","",IF(J940&lt;&gt;"","Discarded",IF(COUNTIF('Sales'!$B$2:$B$1000,A940)-COUNTIFS('Sales'!$B$2:$B$1000,A940,'Sales'!$F$2:$F$1000,"Cancelled")-COUNTIFS('Sales'!$B$2:$B$1000,A940,'Sales'!$F$2:$F$1000,"Returned")&gt;0,"Sold",IF(N(I940)&gt;0,"Online","In stock"))))</f>
        <v/>
      </c>
      <c r="L940" s="37">
        <f>IF(K940&lt;&gt;"Sold","",IFERROR(MAXIFS('Sales'!$A$2:$A$1000,'Sales'!$B$2:$B$1000,A940,'Sales'!$F$2:$F$1000,"&lt;&gt;Cancelled",'Sales'!$F$2:$F$1000,"&lt;&gt;Returned"),""))</f>
        <v/>
      </c>
      <c r="M940" s="39">
        <f>IF(OR(A940="",H940=""),"",IF(K940="Sold",IF(L940="","",L940-H940),TODAY()-H940))</f>
        <v/>
      </c>
      <c r="N940" s="38">
        <f>IF(OR(A940="",M940=""),"",IF(AND(K940&lt;&gt;"Sold",K940&lt;&gt;"Discarded",M940&gt;=JoursDormant),"Yes",""))</f>
        <v/>
      </c>
      <c r="O940" s="38">
        <f>IF(B940="","",IFERROR(INDEX('Purchases'!$I$2:$I$1000,MATCH(B940,'Purchases'!$A$2:$A$1000,0)),""))</f>
        <v/>
      </c>
    </row>
    <row r="941">
      <c r="G941" s="36">
        <f>IF(B941="","",IFERROR(INDEX('Purchases'!$G$2:$G$1000,MATCH(B941,'Purchases'!$A$2:$A$1000,0)),""))</f>
        <v/>
      </c>
      <c r="H941" s="37">
        <f>IF(B941="","",IFERROR(INDEX('Purchases'!$B$2:$B$1000,MATCH(B941,'Purchases'!$A$2:$A$1000,0)),""))</f>
        <v/>
      </c>
      <c r="I941" s="35" t="n"/>
      <c r="K941" s="38">
        <f>IF(A941="","",IF(J941&lt;&gt;"","Discarded",IF(COUNTIF('Sales'!$B$2:$B$1000,A941)-COUNTIFS('Sales'!$B$2:$B$1000,A941,'Sales'!$F$2:$F$1000,"Cancelled")-COUNTIFS('Sales'!$B$2:$B$1000,A941,'Sales'!$F$2:$F$1000,"Returned")&gt;0,"Sold",IF(N(I941)&gt;0,"Online","In stock"))))</f>
        <v/>
      </c>
      <c r="L941" s="37">
        <f>IF(K941&lt;&gt;"Sold","",IFERROR(MAXIFS('Sales'!$A$2:$A$1000,'Sales'!$B$2:$B$1000,A941,'Sales'!$F$2:$F$1000,"&lt;&gt;Cancelled",'Sales'!$F$2:$F$1000,"&lt;&gt;Returned"),""))</f>
        <v/>
      </c>
      <c r="M941" s="39">
        <f>IF(OR(A941="",H941=""),"",IF(K941="Sold",IF(L941="","",L941-H941),TODAY()-H941))</f>
        <v/>
      </c>
      <c r="N941" s="38">
        <f>IF(OR(A941="",M941=""),"",IF(AND(K941&lt;&gt;"Sold",K941&lt;&gt;"Discarded",M941&gt;=JoursDormant),"Yes",""))</f>
        <v/>
      </c>
      <c r="O941" s="38">
        <f>IF(B941="","",IFERROR(INDEX('Purchases'!$I$2:$I$1000,MATCH(B941,'Purchases'!$A$2:$A$1000,0)),""))</f>
        <v/>
      </c>
    </row>
    <row r="942">
      <c r="G942" s="36">
        <f>IF(B942="","",IFERROR(INDEX('Purchases'!$G$2:$G$1000,MATCH(B942,'Purchases'!$A$2:$A$1000,0)),""))</f>
        <v/>
      </c>
      <c r="H942" s="37">
        <f>IF(B942="","",IFERROR(INDEX('Purchases'!$B$2:$B$1000,MATCH(B942,'Purchases'!$A$2:$A$1000,0)),""))</f>
        <v/>
      </c>
      <c r="I942" s="35" t="n"/>
      <c r="K942" s="38">
        <f>IF(A942="","",IF(J942&lt;&gt;"","Discarded",IF(COUNTIF('Sales'!$B$2:$B$1000,A942)-COUNTIFS('Sales'!$B$2:$B$1000,A942,'Sales'!$F$2:$F$1000,"Cancelled")-COUNTIFS('Sales'!$B$2:$B$1000,A942,'Sales'!$F$2:$F$1000,"Returned")&gt;0,"Sold",IF(N(I942)&gt;0,"Online","In stock"))))</f>
        <v/>
      </c>
      <c r="L942" s="37">
        <f>IF(K942&lt;&gt;"Sold","",IFERROR(MAXIFS('Sales'!$A$2:$A$1000,'Sales'!$B$2:$B$1000,A942,'Sales'!$F$2:$F$1000,"&lt;&gt;Cancelled",'Sales'!$F$2:$F$1000,"&lt;&gt;Returned"),""))</f>
        <v/>
      </c>
      <c r="M942" s="39">
        <f>IF(OR(A942="",H942=""),"",IF(K942="Sold",IF(L942="","",L942-H942),TODAY()-H942))</f>
        <v/>
      </c>
      <c r="N942" s="38">
        <f>IF(OR(A942="",M942=""),"",IF(AND(K942&lt;&gt;"Sold",K942&lt;&gt;"Discarded",M942&gt;=JoursDormant),"Yes",""))</f>
        <v/>
      </c>
      <c r="O942" s="38">
        <f>IF(B942="","",IFERROR(INDEX('Purchases'!$I$2:$I$1000,MATCH(B942,'Purchases'!$A$2:$A$1000,0)),""))</f>
        <v/>
      </c>
    </row>
    <row r="943">
      <c r="G943" s="36">
        <f>IF(B943="","",IFERROR(INDEX('Purchases'!$G$2:$G$1000,MATCH(B943,'Purchases'!$A$2:$A$1000,0)),""))</f>
        <v/>
      </c>
      <c r="H943" s="37">
        <f>IF(B943="","",IFERROR(INDEX('Purchases'!$B$2:$B$1000,MATCH(B943,'Purchases'!$A$2:$A$1000,0)),""))</f>
        <v/>
      </c>
      <c r="I943" s="35" t="n"/>
      <c r="K943" s="38">
        <f>IF(A943="","",IF(J943&lt;&gt;"","Discarded",IF(COUNTIF('Sales'!$B$2:$B$1000,A943)-COUNTIFS('Sales'!$B$2:$B$1000,A943,'Sales'!$F$2:$F$1000,"Cancelled")-COUNTIFS('Sales'!$B$2:$B$1000,A943,'Sales'!$F$2:$F$1000,"Returned")&gt;0,"Sold",IF(N(I943)&gt;0,"Online","In stock"))))</f>
        <v/>
      </c>
      <c r="L943" s="37">
        <f>IF(K943&lt;&gt;"Sold","",IFERROR(MAXIFS('Sales'!$A$2:$A$1000,'Sales'!$B$2:$B$1000,A943,'Sales'!$F$2:$F$1000,"&lt;&gt;Cancelled",'Sales'!$F$2:$F$1000,"&lt;&gt;Returned"),""))</f>
        <v/>
      </c>
      <c r="M943" s="39">
        <f>IF(OR(A943="",H943=""),"",IF(K943="Sold",IF(L943="","",L943-H943),TODAY()-H943))</f>
        <v/>
      </c>
      <c r="N943" s="38">
        <f>IF(OR(A943="",M943=""),"",IF(AND(K943&lt;&gt;"Sold",K943&lt;&gt;"Discarded",M943&gt;=JoursDormant),"Yes",""))</f>
        <v/>
      </c>
      <c r="O943" s="38">
        <f>IF(B943="","",IFERROR(INDEX('Purchases'!$I$2:$I$1000,MATCH(B943,'Purchases'!$A$2:$A$1000,0)),""))</f>
        <v/>
      </c>
    </row>
    <row r="944">
      <c r="G944" s="36">
        <f>IF(B944="","",IFERROR(INDEX('Purchases'!$G$2:$G$1000,MATCH(B944,'Purchases'!$A$2:$A$1000,0)),""))</f>
        <v/>
      </c>
      <c r="H944" s="37">
        <f>IF(B944="","",IFERROR(INDEX('Purchases'!$B$2:$B$1000,MATCH(B944,'Purchases'!$A$2:$A$1000,0)),""))</f>
        <v/>
      </c>
      <c r="I944" s="35" t="n"/>
      <c r="K944" s="38">
        <f>IF(A944="","",IF(J944&lt;&gt;"","Discarded",IF(COUNTIF('Sales'!$B$2:$B$1000,A944)-COUNTIFS('Sales'!$B$2:$B$1000,A944,'Sales'!$F$2:$F$1000,"Cancelled")-COUNTIFS('Sales'!$B$2:$B$1000,A944,'Sales'!$F$2:$F$1000,"Returned")&gt;0,"Sold",IF(N(I944)&gt;0,"Online","In stock"))))</f>
        <v/>
      </c>
      <c r="L944" s="37">
        <f>IF(K944&lt;&gt;"Sold","",IFERROR(MAXIFS('Sales'!$A$2:$A$1000,'Sales'!$B$2:$B$1000,A944,'Sales'!$F$2:$F$1000,"&lt;&gt;Cancelled",'Sales'!$F$2:$F$1000,"&lt;&gt;Returned"),""))</f>
        <v/>
      </c>
      <c r="M944" s="39">
        <f>IF(OR(A944="",H944=""),"",IF(K944="Sold",IF(L944="","",L944-H944),TODAY()-H944))</f>
        <v/>
      </c>
      <c r="N944" s="38">
        <f>IF(OR(A944="",M944=""),"",IF(AND(K944&lt;&gt;"Sold",K944&lt;&gt;"Discarded",M944&gt;=JoursDormant),"Yes",""))</f>
        <v/>
      </c>
      <c r="O944" s="38">
        <f>IF(B944="","",IFERROR(INDEX('Purchases'!$I$2:$I$1000,MATCH(B944,'Purchases'!$A$2:$A$1000,0)),""))</f>
        <v/>
      </c>
    </row>
    <row r="945">
      <c r="G945" s="36">
        <f>IF(B945="","",IFERROR(INDEX('Purchases'!$G$2:$G$1000,MATCH(B945,'Purchases'!$A$2:$A$1000,0)),""))</f>
        <v/>
      </c>
      <c r="H945" s="37">
        <f>IF(B945="","",IFERROR(INDEX('Purchases'!$B$2:$B$1000,MATCH(B945,'Purchases'!$A$2:$A$1000,0)),""))</f>
        <v/>
      </c>
      <c r="I945" s="35" t="n"/>
      <c r="K945" s="38">
        <f>IF(A945="","",IF(J945&lt;&gt;"","Discarded",IF(COUNTIF('Sales'!$B$2:$B$1000,A945)-COUNTIFS('Sales'!$B$2:$B$1000,A945,'Sales'!$F$2:$F$1000,"Cancelled")-COUNTIFS('Sales'!$B$2:$B$1000,A945,'Sales'!$F$2:$F$1000,"Returned")&gt;0,"Sold",IF(N(I945)&gt;0,"Online","In stock"))))</f>
        <v/>
      </c>
      <c r="L945" s="37">
        <f>IF(K945&lt;&gt;"Sold","",IFERROR(MAXIFS('Sales'!$A$2:$A$1000,'Sales'!$B$2:$B$1000,A945,'Sales'!$F$2:$F$1000,"&lt;&gt;Cancelled",'Sales'!$F$2:$F$1000,"&lt;&gt;Returned"),""))</f>
        <v/>
      </c>
      <c r="M945" s="39">
        <f>IF(OR(A945="",H945=""),"",IF(K945="Sold",IF(L945="","",L945-H945),TODAY()-H945))</f>
        <v/>
      </c>
      <c r="N945" s="38">
        <f>IF(OR(A945="",M945=""),"",IF(AND(K945&lt;&gt;"Sold",K945&lt;&gt;"Discarded",M945&gt;=JoursDormant),"Yes",""))</f>
        <v/>
      </c>
      <c r="O945" s="38">
        <f>IF(B945="","",IFERROR(INDEX('Purchases'!$I$2:$I$1000,MATCH(B945,'Purchases'!$A$2:$A$1000,0)),""))</f>
        <v/>
      </c>
    </row>
    <row r="946">
      <c r="G946" s="36">
        <f>IF(B946="","",IFERROR(INDEX('Purchases'!$G$2:$G$1000,MATCH(B946,'Purchases'!$A$2:$A$1000,0)),""))</f>
        <v/>
      </c>
      <c r="H946" s="37">
        <f>IF(B946="","",IFERROR(INDEX('Purchases'!$B$2:$B$1000,MATCH(B946,'Purchases'!$A$2:$A$1000,0)),""))</f>
        <v/>
      </c>
      <c r="I946" s="35" t="n"/>
      <c r="K946" s="38">
        <f>IF(A946="","",IF(J946&lt;&gt;"","Discarded",IF(COUNTIF('Sales'!$B$2:$B$1000,A946)-COUNTIFS('Sales'!$B$2:$B$1000,A946,'Sales'!$F$2:$F$1000,"Cancelled")-COUNTIFS('Sales'!$B$2:$B$1000,A946,'Sales'!$F$2:$F$1000,"Returned")&gt;0,"Sold",IF(N(I946)&gt;0,"Online","In stock"))))</f>
        <v/>
      </c>
      <c r="L946" s="37">
        <f>IF(K946&lt;&gt;"Sold","",IFERROR(MAXIFS('Sales'!$A$2:$A$1000,'Sales'!$B$2:$B$1000,A946,'Sales'!$F$2:$F$1000,"&lt;&gt;Cancelled",'Sales'!$F$2:$F$1000,"&lt;&gt;Returned"),""))</f>
        <v/>
      </c>
      <c r="M946" s="39">
        <f>IF(OR(A946="",H946=""),"",IF(K946="Sold",IF(L946="","",L946-H946),TODAY()-H946))</f>
        <v/>
      </c>
      <c r="N946" s="38">
        <f>IF(OR(A946="",M946=""),"",IF(AND(K946&lt;&gt;"Sold",K946&lt;&gt;"Discarded",M946&gt;=JoursDormant),"Yes",""))</f>
        <v/>
      </c>
      <c r="O946" s="38">
        <f>IF(B946="","",IFERROR(INDEX('Purchases'!$I$2:$I$1000,MATCH(B946,'Purchases'!$A$2:$A$1000,0)),""))</f>
        <v/>
      </c>
    </row>
    <row r="947">
      <c r="G947" s="36">
        <f>IF(B947="","",IFERROR(INDEX('Purchases'!$G$2:$G$1000,MATCH(B947,'Purchases'!$A$2:$A$1000,0)),""))</f>
        <v/>
      </c>
      <c r="H947" s="37">
        <f>IF(B947="","",IFERROR(INDEX('Purchases'!$B$2:$B$1000,MATCH(B947,'Purchases'!$A$2:$A$1000,0)),""))</f>
        <v/>
      </c>
      <c r="I947" s="35" t="n"/>
      <c r="K947" s="38">
        <f>IF(A947="","",IF(J947&lt;&gt;"","Discarded",IF(COUNTIF('Sales'!$B$2:$B$1000,A947)-COUNTIFS('Sales'!$B$2:$B$1000,A947,'Sales'!$F$2:$F$1000,"Cancelled")-COUNTIFS('Sales'!$B$2:$B$1000,A947,'Sales'!$F$2:$F$1000,"Returned")&gt;0,"Sold",IF(N(I947)&gt;0,"Online","In stock"))))</f>
        <v/>
      </c>
      <c r="L947" s="37">
        <f>IF(K947&lt;&gt;"Sold","",IFERROR(MAXIFS('Sales'!$A$2:$A$1000,'Sales'!$B$2:$B$1000,A947,'Sales'!$F$2:$F$1000,"&lt;&gt;Cancelled",'Sales'!$F$2:$F$1000,"&lt;&gt;Returned"),""))</f>
        <v/>
      </c>
      <c r="M947" s="39">
        <f>IF(OR(A947="",H947=""),"",IF(K947="Sold",IF(L947="","",L947-H947),TODAY()-H947))</f>
        <v/>
      </c>
      <c r="N947" s="38">
        <f>IF(OR(A947="",M947=""),"",IF(AND(K947&lt;&gt;"Sold",K947&lt;&gt;"Discarded",M947&gt;=JoursDormant),"Yes",""))</f>
        <v/>
      </c>
      <c r="O947" s="38">
        <f>IF(B947="","",IFERROR(INDEX('Purchases'!$I$2:$I$1000,MATCH(B947,'Purchases'!$A$2:$A$1000,0)),""))</f>
        <v/>
      </c>
    </row>
    <row r="948">
      <c r="G948" s="36">
        <f>IF(B948="","",IFERROR(INDEX('Purchases'!$G$2:$G$1000,MATCH(B948,'Purchases'!$A$2:$A$1000,0)),""))</f>
        <v/>
      </c>
      <c r="H948" s="37">
        <f>IF(B948="","",IFERROR(INDEX('Purchases'!$B$2:$B$1000,MATCH(B948,'Purchases'!$A$2:$A$1000,0)),""))</f>
        <v/>
      </c>
      <c r="I948" s="35" t="n"/>
      <c r="K948" s="38">
        <f>IF(A948="","",IF(J948&lt;&gt;"","Discarded",IF(COUNTIF('Sales'!$B$2:$B$1000,A948)-COUNTIFS('Sales'!$B$2:$B$1000,A948,'Sales'!$F$2:$F$1000,"Cancelled")-COUNTIFS('Sales'!$B$2:$B$1000,A948,'Sales'!$F$2:$F$1000,"Returned")&gt;0,"Sold",IF(N(I948)&gt;0,"Online","In stock"))))</f>
        <v/>
      </c>
      <c r="L948" s="37">
        <f>IF(K948&lt;&gt;"Sold","",IFERROR(MAXIFS('Sales'!$A$2:$A$1000,'Sales'!$B$2:$B$1000,A948,'Sales'!$F$2:$F$1000,"&lt;&gt;Cancelled",'Sales'!$F$2:$F$1000,"&lt;&gt;Returned"),""))</f>
        <v/>
      </c>
      <c r="M948" s="39">
        <f>IF(OR(A948="",H948=""),"",IF(K948="Sold",IF(L948="","",L948-H948),TODAY()-H948))</f>
        <v/>
      </c>
      <c r="N948" s="38">
        <f>IF(OR(A948="",M948=""),"",IF(AND(K948&lt;&gt;"Sold",K948&lt;&gt;"Discarded",M948&gt;=JoursDormant),"Yes",""))</f>
        <v/>
      </c>
      <c r="O948" s="38">
        <f>IF(B948="","",IFERROR(INDEX('Purchases'!$I$2:$I$1000,MATCH(B948,'Purchases'!$A$2:$A$1000,0)),""))</f>
        <v/>
      </c>
    </row>
    <row r="949">
      <c r="G949" s="36">
        <f>IF(B949="","",IFERROR(INDEX('Purchases'!$G$2:$G$1000,MATCH(B949,'Purchases'!$A$2:$A$1000,0)),""))</f>
        <v/>
      </c>
      <c r="H949" s="37">
        <f>IF(B949="","",IFERROR(INDEX('Purchases'!$B$2:$B$1000,MATCH(B949,'Purchases'!$A$2:$A$1000,0)),""))</f>
        <v/>
      </c>
      <c r="I949" s="35" t="n"/>
      <c r="K949" s="38">
        <f>IF(A949="","",IF(J949&lt;&gt;"","Discarded",IF(COUNTIF('Sales'!$B$2:$B$1000,A949)-COUNTIFS('Sales'!$B$2:$B$1000,A949,'Sales'!$F$2:$F$1000,"Cancelled")-COUNTIFS('Sales'!$B$2:$B$1000,A949,'Sales'!$F$2:$F$1000,"Returned")&gt;0,"Sold",IF(N(I949)&gt;0,"Online","In stock"))))</f>
        <v/>
      </c>
      <c r="L949" s="37">
        <f>IF(K949&lt;&gt;"Sold","",IFERROR(MAXIFS('Sales'!$A$2:$A$1000,'Sales'!$B$2:$B$1000,A949,'Sales'!$F$2:$F$1000,"&lt;&gt;Cancelled",'Sales'!$F$2:$F$1000,"&lt;&gt;Returned"),""))</f>
        <v/>
      </c>
      <c r="M949" s="39">
        <f>IF(OR(A949="",H949=""),"",IF(K949="Sold",IF(L949="","",L949-H949),TODAY()-H949))</f>
        <v/>
      </c>
      <c r="N949" s="38">
        <f>IF(OR(A949="",M949=""),"",IF(AND(K949&lt;&gt;"Sold",K949&lt;&gt;"Discarded",M949&gt;=JoursDormant),"Yes",""))</f>
        <v/>
      </c>
      <c r="O949" s="38">
        <f>IF(B949="","",IFERROR(INDEX('Purchases'!$I$2:$I$1000,MATCH(B949,'Purchases'!$A$2:$A$1000,0)),""))</f>
        <v/>
      </c>
    </row>
    <row r="950">
      <c r="G950" s="36">
        <f>IF(B950="","",IFERROR(INDEX('Purchases'!$G$2:$G$1000,MATCH(B950,'Purchases'!$A$2:$A$1000,0)),""))</f>
        <v/>
      </c>
      <c r="H950" s="37">
        <f>IF(B950="","",IFERROR(INDEX('Purchases'!$B$2:$B$1000,MATCH(B950,'Purchases'!$A$2:$A$1000,0)),""))</f>
        <v/>
      </c>
      <c r="I950" s="35" t="n"/>
      <c r="K950" s="38">
        <f>IF(A950="","",IF(J950&lt;&gt;"","Discarded",IF(COUNTIF('Sales'!$B$2:$B$1000,A950)-COUNTIFS('Sales'!$B$2:$B$1000,A950,'Sales'!$F$2:$F$1000,"Cancelled")-COUNTIFS('Sales'!$B$2:$B$1000,A950,'Sales'!$F$2:$F$1000,"Returned")&gt;0,"Sold",IF(N(I950)&gt;0,"Online","In stock"))))</f>
        <v/>
      </c>
      <c r="L950" s="37">
        <f>IF(K950&lt;&gt;"Sold","",IFERROR(MAXIFS('Sales'!$A$2:$A$1000,'Sales'!$B$2:$B$1000,A950,'Sales'!$F$2:$F$1000,"&lt;&gt;Cancelled",'Sales'!$F$2:$F$1000,"&lt;&gt;Returned"),""))</f>
        <v/>
      </c>
      <c r="M950" s="39">
        <f>IF(OR(A950="",H950=""),"",IF(K950="Sold",IF(L950="","",L950-H950),TODAY()-H950))</f>
        <v/>
      </c>
      <c r="N950" s="38">
        <f>IF(OR(A950="",M950=""),"",IF(AND(K950&lt;&gt;"Sold",K950&lt;&gt;"Discarded",M950&gt;=JoursDormant),"Yes",""))</f>
        <v/>
      </c>
      <c r="O950" s="38">
        <f>IF(B950="","",IFERROR(INDEX('Purchases'!$I$2:$I$1000,MATCH(B950,'Purchases'!$A$2:$A$1000,0)),""))</f>
        <v/>
      </c>
    </row>
    <row r="951">
      <c r="G951" s="36">
        <f>IF(B951="","",IFERROR(INDEX('Purchases'!$G$2:$G$1000,MATCH(B951,'Purchases'!$A$2:$A$1000,0)),""))</f>
        <v/>
      </c>
      <c r="H951" s="37">
        <f>IF(B951="","",IFERROR(INDEX('Purchases'!$B$2:$B$1000,MATCH(B951,'Purchases'!$A$2:$A$1000,0)),""))</f>
        <v/>
      </c>
      <c r="I951" s="35" t="n"/>
      <c r="K951" s="38">
        <f>IF(A951="","",IF(J951&lt;&gt;"","Discarded",IF(COUNTIF('Sales'!$B$2:$B$1000,A951)-COUNTIFS('Sales'!$B$2:$B$1000,A951,'Sales'!$F$2:$F$1000,"Cancelled")-COUNTIFS('Sales'!$B$2:$B$1000,A951,'Sales'!$F$2:$F$1000,"Returned")&gt;0,"Sold",IF(N(I951)&gt;0,"Online","In stock"))))</f>
        <v/>
      </c>
      <c r="L951" s="37">
        <f>IF(K951&lt;&gt;"Sold","",IFERROR(MAXIFS('Sales'!$A$2:$A$1000,'Sales'!$B$2:$B$1000,A951,'Sales'!$F$2:$F$1000,"&lt;&gt;Cancelled",'Sales'!$F$2:$F$1000,"&lt;&gt;Returned"),""))</f>
        <v/>
      </c>
      <c r="M951" s="39">
        <f>IF(OR(A951="",H951=""),"",IF(K951="Sold",IF(L951="","",L951-H951),TODAY()-H951))</f>
        <v/>
      </c>
      <c r="N951" s="38">
        <f>IF(OR(A951="",M951=""),"",IF(AND(K951&lt;&gt;"Sold",K951&lt;&gt;"Discarded",M951&gt;=JoursDormant),"Yes",""))</f>
        <v/>
      </c>
      <c r="O951" s="38">
        <f>IF(B951="","",IFERROR(INDEX('Purchases'!$I$2:$I$1000,MATCH(B951,'Purchases'!$A$2:$A$1000,0)),""))</f>
        <v/>
      </c>
    </row>
    <row r="952">
      <c r="G952" s="36">
        <f>IF(B952="","",IFERROR(INDEX('Purchases'!$G$2:$G$1000,MATCH(B952,'Purchases'!$A$2:$A$1000,0)),""))</f>
        <v/>
      </c>
      <c r="H952" s="37">
        <f>IF(B952="","",IFERROR(INDEX('Purchases'!$B$2:$B$1000,MATCH(B952,'Purchases'!$A$2:$A$1000,0)),""))</f>
        <v/>
      </c>
      <c r="I952" s="35" t="n"/>
      <c r="K952" s="38">
        <f>IF(A952="","",IF(J952&lt;&gt;"","Discarded",IF(COUNTIF('Sales'!$B$2:$B$1000,A952)-COUNTIFS('Sales'!$B$2:$B$1000,A952,'Sales'!$F$2:$F$1000,"Cancelled")-COUNTIFS('Sales'!$B$2:$B$1000,A952,'Sales'!$F$2:$F$1000,"Returned")&gt;0,"Sold",IF(N(I952)&gt;0,"Online","In stock"))))</f>
        <v/>
      </c>
      <c r="L952" s="37">
        <f>IF(K952&lt;&gt;"Sold","",IFERROR(MAXIFS('Sales'!$A$2:$A$1000,'Sales'!$B$2:$B$1000,A952,'Sales'!$F$2:$F$1000,"&lt;&gt;Cancelled",'Sales'!$F$2:$F$1000,"&lt;&gt;Returned"),""))</f>
        <v/>
      </c>
      <c r="M952" s="39">
        <f>IF(OR(A952="",H952=""),"",IF(K952="Sold",IF(L952="","",L952-H952),TODAY()-H952))</f>
        <v/>
      </c>
      <c r="N952" s="38">
        <f>IF(OR(A952="",M952=""),"",IF(AND(K952&lt;&gt;"Sold",K952&lt;&gt;"Discarded",M952&gt;=JoursDormant),"Yes",""))</f>
        <v/>
      </c>
      <c r="O952" s="38">
        <f>IF(B952="","",IFERROR(INDEX('Purchases'!$I$2:$I$1000,MATCH(B952,'Purchases'!$A$2:$A$1000,0)),""))</f>
        <v/>
      </c>
    </row>
    <row r="953">
      <c r="G953" s="36">
        <f>IF(B953="","",IFERROR(INDEX('Purchases'!$G$2:$G$1000,MATCH(B953,'Purchases'!$A$2:$A$1000,0)),""))</f>
        <v/>
      </c>
      <c r="H953" s="37">
        <f>IF(B953="","",IFERROR(INDEX('Purchases'!$B$2:$B$1000,MATCH(B953,'Purchases'!$A$2:$A$1000,0)),""))</f>
        <v/>
      </c>
      <c r="I953" s="35" t="n"/>
      <c r="K953" s="38">
        <f>IF(A953="","",IF(J953&lt;&gt;"","Discarded",IF(COUNTIF('Sales'!$B$2:$B$1000,A953)-COUNTIFS('Sales'!$B$2:$B$1000,A953,'Sales'!$F$2:$F$1000,"Cancelled")-COUNTIFS('Sales'!$B$2:$B$1000,A953,'Sales'!$F$2:$F$1000,"Returned")&gt;0,"Sold",IF(N(I953)&gt;0,"Online","In stock"))))</f>
        <v/>
      </c>
      <c r="L953" s="37">
        <f>IF(K953&lt;&gt;"Sold","",IFERROR(MAXIFS('Sales'!$A$2:$A$1000,'Sales'!$B$2:$B$1000,A953,'Sales'!$F$2:$F$1000,"&lt;&gt;Cancelled",'Sales'!$F$2:$F$1000,"&lt;&gt;Returned"),""))</f>
        <v/>
      </c>
      <c r="M953" s="39">
        <f>IF(OR(A953="",H953=""),"",IF(K953="Sold",IF(L953="","",L953-H953),TODAY()-H953))</f>
        <v/>
      </c>
      <c r="N953" s="38">
        <f>IF(OR(A953="",M953=""),"",IF(AND(K953&lt;&gt;"Sold",K953&lt;&gt;"Discarded",M953&gt;=JoursDormant),"Yes",""))</f>
        <v/>
      </c>
      <c r="O953" s="38">
        <f>IF(B953="","",IFERROR(INDEX('Purchases'!$I$2:$I$1000,MATCH(B953,'Purchases'!$A$2:$A$1000,0)),""))</f>
        <v/>
      </c>
    </row>
    <row r="954">
      <c r="G954" s="36">
        <f>IF(B954="","",IFERROR(INDEX('Purchases'!$G$2:$G$1000,MATCH(B954,'Purchases'!$A$2:$A$1000,0)),""))</f>
        <v/>
      </c>
      <c r="H954" s="37">
        <f>IF(B954="","",IFERROR(INDEX('Purchases'!$B$2:$B$1000,MATCH(B954,'Purchases'!$A$2:$A$1000,0)),""))</f>
        <v/>
      </c>
      <c r="I954" s="35" t="n"/>
      <c r="K954" s="38">
        <f>IF(A954="","",IF(J954&lt;&gt;"","Discarded",IF(COUNTIF('Sales'!$B$2:$B$1000,A954)-COUNTIFS('Sales'!$B$2:$B$1000,A954,'Sales'!$F$2:$F$1000,"Cancelled")-COUNTIFS('Sales'!$B$2:$B$1000,A954,'Sales'!$F$2:$F$1000,"Returned")&gt;0,"Sold",IF(N(I954)&gt;0,"Online","In stock"))))</f>
        <v/>
      </c>
      <c r="L954" s="37">
        <f>IF(K954&lt;&gt;"Sold","",IFERROR(MAXIFS('Sales'!$A$2:$A$1000,'Sales'!$B$2:$B$1000,A954,'Sales'!$F$2:$F$1000,"&lt;&gt;Cancelled",'Sales'!$F$2:$F$1000,"&lt;&gt;Returned"),""))</f>
        <v/>
      </c>
      <c r="M954" s="39">
        <f>IF(OR(A954="",H954=""),"",IF(K954="Sold",IF(L954="","",L954-H954),TODAY()-H954))</f>
        <v/>
      </c>
      <c r="N954" s="38">
        <f>IF(OR(A954="",M954=""),"",IF(AND(K954&lt;&gt;"Sold",K954&lt;&gt;"Discarded",M954&gt;=JoursDormant),"Yes",""))</f>
        <v/>
      </c>
      <c r="O954" s="38">
        <f>IF(B954="","",IFERROR(INDEX('Purchases'!$I$2:$I$1000,MATCH(B954,'Purchases'!$A$2:$A$1000,0)),""))</f>
        <v/>
      </c>
    </row>
    <row r="955">
      <c r="G955" s="36">
        <f>IF(B955="","",IFERROR(INDEX('Purchases'!$G$2:$G$1000,MATCH(B955,'Purchases'!$A$2:$A$1000,0)),""))</f>
        <v/>
      </c>
      <c r="H955" s="37">
        <f>IF(B955="","",IFERROR(INDEX('Purchases'!$B$2:$B$1000,MATCH(B955,'Purchases'!$A$2:$A$1000,0)),""))</f>
        <v/>
      </c>
      <c r="I955" s="35" t="n"/>
      <c r="K955" s="38">
        <f>IF(A955="","",IF(J955&lt;&gt;"","Discarded",IF(COUNTIF('Sales'!$B$2:$B$1000,A955)-COUNTIFS('Sales'!$B$2:$B$1000,A955,'Sales'!$F$2:$F$1000,"Cancelled")-COUNTIFS('Sales'!$B$2:$B$1000,A955,'Sales'!$F$2:$F$1000,"Returned")&gt;0,"Sold",IF(N(I955)&gt;0,"Online","In stock"))))</f>
        <v/>
      </c>
      <c r="L955" s="37">
        <f>IF(K955&lt;&gt;"Sold","",IFERROR(MAXIFS('Sales'!$A$2:$A$1000,'Sales'!$B$2:$B$1000,A955,'Sales'!$F$2:$F$1000,"&lt;&gt;Cancelled",'Sales'!$F$2:$F$1000,"&lt;&gt;Returned"),""))</f>
        <v/>
      </c>
      <c r="M955" s="39">
        <f>IF(OR(A955="",H955=""),"",IF(K955="Sold",IF(L955="","",L955-H955),TODAY()-H955))</f>
        <v/>
      </c>
      <c r="N955" s="38">
        <f>IF(OR(A955="",M955=""),"",IF(AND(K955&lt;&gt;"Sold",K955&lt;&gt;"Discarded",M955&gt;=JoursDormant),"Yes",""))</f>
        <v/>
      </c>
      <c r="O955" s="38">
        <f>IF(B955="","",IFERROR(INDEX('Purchases'!$I$2:$I$1000,MATCH(B955,'Purchases'!$A$2:$A$1000,0)),""))</f>
        <v/>
      </c>
    </row>
    <row r="956">
      <c r="G956" s="36">
        <f>IF(B956="","",IFERROR(INDEX('Purchases'!$G$2:$G$1000,MATCH(B956,'Purchases'!$A$2:$A$1000,0)),""))</f>
        <v/>
      </c>
      <c r="H956" s="37">
        <f>IF(B956="","",IFERROR(INDEX('Purchases'!$B$2:$B$1000,MATCH(B956,'Purchases'!$A$2:$A$1000,0)),""))</f>
        <v/>
      </c>
      <c r="I956" s="35" t="n"/>
      <c r="K956" s="38">
        <f>IF(A956="","",IF(J956&lt;&gt;"","Discarded",IF(COUNTIF('Sales'!$B$2:$B$1000,A956)-COUNTIFS('Sales'!$B$2:$B$1000,A956,'Sales'!$F$2:$F$1000,"Cancelled")-COUNTIFS('Sales'!$B$2:$B$1000,A956,'Sales'!$F$2:$F$1000,"Returned")&gt;0,"Sold",IF(N(I956)&gt;0,"Online","In stock"))))</f>
        <v/>
      </c>
      <c r="L956" s="37">
        <f>IF(K956&lt;&gt;"Sold","",IFERROR(MAXIFS('Sales'!$A$2:$A$1000,'Sales'!$B$2:$B$1000,A956,'Sales'!$F$2:$F$1000,"&lt;&gt;Cancelled",'Sales'!$F$2:$F$1000,"&lt;&gt;Returned"),""))</f>
        <v/>
      </c>
      <c r="M956" s="39">
        <f>IF(OR(A956="",H956=""),"",IF(K956="Sold",IF(L956="","",L956-H956),TODAY()-H956))</f>
        <v/>
      </c>
      <c r="N956" s="38">
        <f>IF(OR(A956="",M956=""),"",IF(AND(K956&lt;&gt;"Sold",K956&lt;&gt;"Discarded",M956&gt;=JoursDormant),"Yes",""))</f>
        <v/>
      </c>
      <c r="O956" s="38">
        <f>IF(B956="","",IFERROR(INDEX('Purchases'!$I$2:$I$1000,MATCH(B956,'Purchases'!$A$2:$A$1000,0)),""))</f>
        <v/>
      </c>
    </row>
    <row r="957">
      <c r="G957" s="36">
        <f>IF(B957="","",IFERROR(INDEX('Purchases'!$G$2:$G$1000,MATCH(B957,'Purchases'!$A$2:$A$1000,0)),""))</f>
        <v/>
      </c>
      <c r="H957" s="37">
        <f>IF(B957="","",IFERROR(INDEX('Purchases'!$B$2:$B$1000,MATCH(B957,'Purchases'!$A$2:$A$1000,0)),""))</f>
        <v/>
      </c>
      <c r="I957" s="35" t="n"/>
      <c r="K957" s="38">
        <f>IF(A957="","",IF(J957&lt;&gt;"","Discarded",IF(COUNTIF('Sales'!$B$2:$B$1000,A957)-COUNTIFS('Sales'!$B$2:$B$1000,A957,'Sales'!$F$2:$F$1000,"Cancelled")-COUNTIFS('Sales'!$B$2:$B$1000,A957,'Sales'!$F$2:$F$1000,"Returned")&gt;0,"Sold",IF(N(I957)&gt;0,"Online","In stock"))))</f>
        <v/>
      </c>
      <c r="L957" s="37">
        <f>IF(K957&lt;&gt;"Sold","",IFERROR(MAXIFS('Sales'!$A$2:$A$1000,'Sales'!$B$2:$B$1000,A957,'Sales'!$F$2:$F$1000,"&lt;&gt;Cancelled",'Sales'!$F$2:$F$1000,"&lt;&gt;Returned"),""))</f>
        <v/>
      </c>
      <c r="M957" s="39">
        <f>IF(OR(A957="",H957=""),"",IF(K957="Sold",IF(L957="","",L957-H957),TODAY()-H957))</f>
        <v/>
      </c>
      <c r="N957" s="38">
        <f>IF(OR(A957="",M957=""),"",IF(AND(K957&lt;&gt;"Sold",K957&lt;&gt;"Discarded",M957&gt;=JoursDormant),"Yes",""))</f>
        <v/>
      </c>
      <c r="O957" s="38">
        <f>IF(B957="","",IFERROR(INDEX('Purchases'!$I$2:$I$1000,MATCH(B957,'Purchases'!$A$2:$A$1000,0)),""))</f>
        <v/>
      </c>
    </row>
    <row r="958">
      <c r="G958" s="36">
        <f>IF(B958="","",IFERROR(INDEX('Purchases'!$G$2:$G$1000,MATCH(B958,'Purchases'!$A$2:$A$1000,0)),""))</f>
        <v/>
      </c>
      <c r="H958" s="37">
        <f>IF(B958="","",IFERROR(INDEX('Purchases'!$B$2:$B$1000,MATCH(B958,'Purchases'!$A$2:$A$1000,0)),""))</f>
        <v/>
      </c>
      <c r="I958" s="35" t="n"/>
      <c r="K958" s="38">
        <f>IF(A958="","",IF(J958&lt;&gt;"","Discarded",IF(COUNTIF('Sales'!$B$2:$B$1000,A958)-COUNTIFS('Sales'!$B$2:$B$1000,A958,'Sales'!$F$2:$F$1000,"Cancelled")-COUNTIFS('Sales'!$B$2:$B$1000,A958,'Sales'!$F$2:$F$1000,"Returned")&gt;0,"Sold",IF(N(I958)&gt;0,"Online","In stock"))))</f>
        <v/>
      </c>
      <c r="L958" s="37">
        <f>IF(K958&lt;&gt;"Sold","",IFERROR(MAXIFS('Sales'!$A$2:$A$1000,'Sales'!$B$2:$B$1000,A958,'Sales'!$F$2:$F$1000,"&lt;&gt;Cancelled",'Sales'!$F$2:$F$1000,"&lt;&gt;Returned"),""))</f>
        <v/>
      </c>
      <c r="M958" s="39">
        <f>IF(OR(A958="",H958=""),"",IF(K958="Sold",IF(L958="","",L958-H958),TODAY()-H958))</f>
        <v/>
      </c>
      <c r="N958" s="38">
        <f>IF(OR(A958="",M958=""),"",IF(AND(K958&lt;&gt;"Sold",K958&lt;&gt;"Discarded",M958&gt;=JoursDormant),"Yes",""))</f>
        <v/>
      </c>
      <c r="O958" s="38">
        <f>IF(B958="","",IFERROR(INDEX('Purchases'!$I$2:$I$1000,MATCH(B958,'Purchases'!$A$2:$A$1000,0)),""))</f>
        <v/>
      </c>
    </row>
    <row r="959">
      <c r="G959" s="36">
        <f>IF(B959="","",IFERROR(INDEX('Purchases'!$G$2:$G$1000,MATCH(B959,'Purchases'!$A$2:$A$1000,0)),""))</f>
        <v/>
      </c>
      <c r="H959" s="37">
        <f>IF(B959="","",IFERROR(INDEX('Purchases'!$B$2:$B$1000,MATCH(B959,'Purchases'!$A$2:$A$1000,0)),""))</f>
        <v/>
      </c>
      <c r="I959" s="35" t="n"/>
      <c r="K959" s="38">
        <f>IF(A959="","",IF(J959&lt;&gt;"","Discarded",IF(COUNTIF('Sales'!$B$2:$B$1000,A959)-COUNTIFS('Sales'!$B$2:$B$1000,A959,'Sales'!$F$2:$F$1000,"Cancelled")-COUNTIFS('Sales'!$B$2:$B$1000,A959,'Sales'!$F$2:$F$1000,"Returned")&gt;0,"Sold",IF(N(I959)&gt;0,"Online","In stock"))))</f>
        <v/>
      </c>
      <c r="L959" s="37">
        <f>IF(K959&lt;&gt;"Sold","",IFERROR(MAXIFS('Sales'!$A$2:$A$1000,'Sales'!$B$2:$B$1000,A959,'Sales'!$F$2:$F$1000,"&lt;&gt;Cancelled",'Sales'!$F$2:$F$1000,"&lt;&gt;Returned"),""))</f>
        <v/>
      </c>
      <c r="M959" s="39">
        <f>IF(OR(A959="",H959=""),"",IF(K959="Sold",IF(L959="","",L959-H959),TODAY()-H959))</f>
        <v/>
      </c>
      <c r="N959" s="38">
        <f>IF(OR(A959="",M959=""),"",IF(AND(K959&lt;&gt;"Sold",K959&lt;&gt;"Discarded",M959&gt;=JoursDormant),"Yes",""))</f>
        <v/>
      </c>
      <c r="O959" s="38">
        <f>IF(B959="","",IFERROR(INDEX('Purchases'!$I$2:$I$1000,MATCH(B959,'Purchases'!$A$2:$A$1000,0)),""))</f>
        <v/>
      </c>
    </row>
    <row r="960">
      <c r="G960" s="36">
        <f>IF(B960="","",IFERROR(INDEX('Purchases'!$G$2:$G$1000,MATCH(B960,'Purchases'!$A$2:$A$1000,0)),""))</f>
        <v/>
      </c>
      <c r="H960" s="37">
        <f>IF(B960="","",IFERROR(INDEX('Purchases'!$B$2:$B$1000,MATCH(B960,'Purchases'!$A$2:$A$1000,0)),""))</f>
        <v/>
      </c>
      <c r="I960" s="35" t="n"/>
      <c r="K960" s="38">
        <f>IF(A960="","",IF(J960&lt;&gt;"","Discarded",IF(COUNTIF('Sales'!$B$2:$B$1000,A960)-COUNTIFS('Sales'!$B$2:$B$1000,A960,'Sales'!$F$2:$F$1000,"Cancelled")-COUNTIFS('Sales'!$B$2:$B$1000,A960,'Sales'!$F$2:$F$1000,"Returned")&gt;0,"Sold",IF(N(I960)&gt;0,"Online","In stock"))))</f>
        <v/>
      </c>
      <c r="L960" s="37">
        <f>IF(K960&lt;&gt;"Sold","",IFERROR(MAXIFS('Sales'!$A$2:$A$1000,'Sales'!$B$2:$B$1000,A960,'Sales'!$F$2:$F$1000,"&lt;&gt;Cancelled",'Sales'!$F$2:$F$1000,"&lt;&gt;Returned"),""))</f>
        <v/>
      </c>
      <c r="M960" s="39">
        <f>IF(OR(A960="",H960=""),"",IF(K960="Sold",IF(L960="","",L960-H960),TODAY()-H960))</f>
        <v/>
      </c>
      <c r="N960" s="38">
        <f>IF(OR(A960="",M960=""),"",IF(AND(K960&lt;&gt;"Sold",K960&lt;&gt;"Discarded",M960&gt;=JoursDormant),"Yes",""))</f>
        <v/>
      </c>
      <c r="O960" s="38">
        <f>IF(B960="","",IFERROR(INDEX('Purchases'!$I$2:$I$1000,MATCH(B960,'Purchases'!$A$2:$A$1000,0)),""))</f>
        <v/>
      </c>
    </row>
    <row r="961">
      <c r="G961" s="36">
        <f>IF(B961="","",IFERROR(INDEX('Purchases'!$G$2:$G$1000,MATCH(B961,'Purchases'!$A$2:$A$1000,0)),""))</f>
        <v/>
      </c>
      <c r="H961" s="37">
        <f>IF(B961="","",IFERROR(INDEX('Purchases'!$B$2:$B$1000,MATCH(B961,'Purchases'!$A$2:$A$1000,0)),""))</f>
        <v/>
      </c>
      <c r="I961" s="35" t="n"/>
      <c r="K961" s="38">
        <f>IF(A961="","",IF(J961&lt;&gt;"","Discarded",IF(COUNTIF('Sales'!$B$2:$B$1000,A961)-COUNTIFS('Sales'!$B$2:$B$1000,A961,'Sales'!$F$2:$F$1000,"Cancelled")-COUNTIFS('Sales'!$B$2:$B$1000,A961,'Sales'!$F$2:$F$1000,"Returned")&gt;0,"Sold",IF(N(I961)&gt;0,"Online","In stock"))))</f>
        <v/>
      </c>
      <c r="L961" s="37">
        <f>IF(K961&lt;&gt;"Sold","",IFERROR(MAXIFS('Sales'!$A$2:$A$1000,'Sales'!$B$2:$B$1000,A961,'Sales'!$F$2:$F$1000,"&lt;&gt;Cancelled",'Sales'!$F$2:$F$1000,"&lt;&gt;Returned"),""))</f>
        <v/>
      </c>
      <c r="M961" s="39">
        <f>IF(OR(A961="",H961=""),"",IF(K961="Sold",IF(L961="","",L961-H961),TODAY()-H961))</f>
        <v/>
      </c>
      <c r="N961" s="38">
        <f>IF(OR(A961="",M961=""),"",IF(AND(K961&lt;&gt;"Sold",K961&lt;&gt;"Discarded",M961&gt;=JoursDormant),"Yes",""))</f>
        <v/>
      </c>
      <c r="O961" s="38">
        <f>IF(B961="","",IFERROR(INDEX('Purchases'!$I$2:$I$1000,MATCH(B961,'Purchases'!$A$2:$A$1000,0)),""))</f>
        <v/>
      </c>
    </row>
    <row r="962">
      <c r="G962" s="36">
        <f>IF(B962="","",IFERROR(INDEX('Purchases'!$G$2:$G$1000,MATCH(B962,'Purchases'!$A$2:$A$1000,0)),""))</f>
        <v/>
      </c>
      <c r="H962" s="37">
        <f>IF(B962="","",IFERROR(INDEX('Purchases'!$B$2:$B$1000,MATCH(B962,'Purchases'!$A$2:$A$1000,0)),""))</f>
        <v/>
      </c>
      <c r="I962" s="35" t="n"/>
      <c r="K962" s="38">
        <f>IF(A962="","",IF(J962&lt;&gt;"","Discarded",IF(COUNTIF('Sales'!$B$2:$B$1000,A962)-COUNTIFS('Sales'!$B$2:$B$1000,A962,'Sales'!$F$2:$F$1000,"Cancelled")-COUNTIFS('Sales'!$B$2:$B$1000,A962,'Sales'!$F$2:$F$1000,"Returned")&gt;0,"Sold",IF(N(I962)&gt;0,"Online","In stock"))))</f>
        <v/>
      </c>
      <c r="L962" s="37">
        <f>IF(K962&lt;&gt;"Sold","",IFERROR(MAXIFS('Sales'!$A$2:$A$1000,'Sales'!$B$2:$B$1000,A962,'Sales'!$F$2:$F$1000,"&lt;&gt;Cancelled",'Sales'!$F$2:$F$1000,"&lt;&gt;Returned"),""))</f>
        <v/>
      </c>
      <c r="M962" s="39">
        <f>IF(OR(A962="",H962=""),"",IF(K962="Sold",IF(L962="","",L962-H962),TODAY()-H962))</f>
        <v/>
      </c>
      <c r="N962" s="38">
        <f>IF(OR(A962="",M962=""),"",IF(AND(K962&lt;&gt;"Sold",K962&lt;&gt;"Discarded",M962&gt;=JoursDormant),"Yes",""))</f>
        <v/>
      </c>
      <c r="O962" s="38">
        <f>IF(B962="","",IFERROR(INDEX('Purchases'!$I$2:$I$1000,MATCH(B962,'Purchases'!$A$2:$A$1000,0)),""))</f>
        <v/>
      </c>
    </row>
    <row r="963">
      <c r="G963" s="36">
        <f>IF(B963="","",IFERROR(INDEX('Purchases'!$G$2:$G$1000,MATCH(B963,'Purchases'!$A$2:$A$1000,0)),""))</f>
        <v/>
      </c>
      <c r="H963" s="37">
        <f>IF(B963="","",IFERROR(INDEX('Purchases'!$B$2:$B$1000,MATCH(B963,'Purchases'!$A$2:$A$1000,0)),""))</f>
        <v/>
      </c>
      <c r="I963" s="35" t="n"/>
      <c r="K963" s="38">
        <f>IF(A963="","",IF(J963&lt;&gt;"","Discarded",IF(COUNTIF('Sales'!$B$2:$B$1000,A963)-COUNTIFS('Sales'!$B$2:$B$1000,A963,'Sales'!$F$2:$F$1000,"Cancelled")-COUNTIFS('Sales'!$B$2:$B$1000,A963,'Sales'!$F$2:$F$1000,"Returned")&gt;0,"Sold",IF(N(I963)&gt;0,"Online","In stock"))))</f>
        <v/>
      </c>
      <c r="L963" s="37">
        <f>IF(K963&lt;&gt;"Sold","",IFERROR(MAXIFS('Sales'!$A$2:$A$1000,'Sales'!$B$2:$B$1000,A963,'Sales'!$F$2:$F$1000,"&lt;&gt;Cancelled",'Sales'!$F$2:$F$1000,"&lt;&gt;Returned"),""))</f>
        <v/>
      </c>
      <c r="M963" s="39">
        <f>IF(OR(A963="",H963=""),"",IF(K963="Sold",IF(L963="","",L963-H963),TODAY()-H963))</f>
        <v/>
      </c>
      <c r="N963" s="38">
        <f>IF(OR(A963="",M963=""),"",IF(AND(K963&lt;&gt;"Sold",K963&lt;&gt;"Discarded",M963&gt;=JoursDormant),"Yes",""))</f>
        <v/>
      </c>
      <c r="O963" s="38">
        <f>IF(B963="","",IFERROR(INDEX('Purchases'!$I$2:$I$1000,MATCH(B963,'Purchases'!$A$2:$A$1000,0)),""))</f>
        <v/>
      </c>
    </row>
    <row r="964">
      <c r="G964" s="36">
        <f>IF(B964="","",IFERROR(INDEX('Purchases'!$G$2:$G$1000,MATCH(B964,'Purchases'!$A$2:$A$1000,0)),""))</f>
        <v/>
      </c>
      <c r="H964" s="37">
        <f>IF(B964="","",IFERROR(INDEX('Purchases'!$B$2:$B$1000,MATCH(B964,'Purchases'!$A$2:$A$1000,0)),""))</f>
        <v/>
      </c>
      <c r="I964" s="35" t="n"/>
      <c r="K964" s="38">
        <f>IF(A964="","",IF(J964&lt;&gt;"","Discarded",IF(COUNTIF('Sales'!$B$2:$B$1000,A964)-COUNTIFS('Sales'!$B$2:$B$1000,A964,'Sales'!$F$2:$F$1000,"Cancelled")-COUNTIFS('Sales'!$B$2:$B$1000,A964,'Sales'!$F$2:$F$1000,"Returned")&gt;0,"Sold",IF(N(I964)&gt;0,"Online","In stock"))))</f>
        <v/>
      </c>
      <c r="L964" s="37">
        <f>IF(K964&lt;&gt;"Sold","",IFERROR(MAXIFS('Sales'!$A$2:$A$1000,'Sales'!$B$2:$B$1000,A964,'Sales'!$F$2:$F$1000,"&lt;&gt;Cancelled",'Sales'!$F$2:$F$1000,"&lt;&gt;Returned"),""))</f>
        <v/>
      </c>
      <c r="M964" s="39">
        <f>IF(OR(A964="",H964=""),"",IF(K964="Sold",IF(L964="","",L964-H964),TODAY()-H964))</f>
        <v/>
      </c>
      <c r="N964" s="38">
        <f>IF(OR(A964="",M964=""),"",IF(AND(K964&lt;&gt;"Sold",K964&lt;&gt;"Discarded",M964&gt;=JoursDormant),"Yes",""))</f>
        <v/>
      </c>
      <c r="O964" s="38">
        <f>IF(B964="","",IFERROR(INDEX('Purchases'!$I$2:$I$1000,MATCH(B964,'Purchases'!$A$2:$A$1000,0)),""))</f>
        <v/>
      </c>
    </row>
    <row r="965">
      <c r="G965" s="36">
        <f>IF(B965="","",IFERROR(INDEX('Purchases'!$G$2:$G$1000,MATCH(B965,'Purchases'!$A$2:$A$1000,0)),""))</f>
        <v/>
      </c>
      <c r="H965" s="37">
        <f>IF(B965="","",IFERROR(INDEX('Purchases'!$B$2:$B$1000,MATCH(B965,'Purchases'!$A$2:$A$1000,0)),""))</f>
        <v/>
      </c>
      <c r="I965" s="35" t="n"/>
      <c r="K965" s="38">
        <f>IF(A965="","",IF(J965&lt;&gt;"","Discarded",IF(COUNTIF('Sales'!$B$2:$B$1000,A965)-COUNTIFS('Sales'!$B$2:$B$1000,A965,'Sales'!$F$2:$F$1000,"Cancelled")-COUNTIFS('Sales'!$B$2:$B$1000,A965,'Sales'!$F$2:$F$1000,"Returned")&gt;0,"Sold",IF(N(I965)&gt;0,"Online","In stock"))))</f>
        <v/>
      </c>
      <c r="L965" s="37">
        <f>IF(K965&lt;&gt;"Sold","",IFERROR(MAXIFS('Sales'!$A$2:$A$1000,'Sales'!$B$2:$B$1000,A965,'Sales'!$F$2:$F$1000,"&lt;&gt;Cancelled",'Sales'!$F$2:$F$1000,"&lt;&gt;Returned"),""))</f>
        <v/>
      </c>
      <c r="M965" s="39">
        <f>IF(OR(A965="",H965=""),"",IF(K965="Sold",IF(L965="","",L965-H965),TODAY()-H965))</f>
        <v/>
      </c>
      <c r="N965" s="38">
        <f>IF(OR(A965="",M965=""),"",IF(AND(K965&lt;&gt;"Sold",K965&lt;&gt;"Discarded",M965&gt;=JoursDormant),"Yes",""))</f>
        <v/>
      </c>
      <c r="O965" s="38">
        <f>IF(B965="","",IFERROR(INDEX('Purchases'!$I$2:$I$1000,MATCH(B965,'Purchases'!$A$2:$A$1000,0)),""))</f>
        <v/>
      </c>
    </row>
    <row r="966">
      <c r="G966" s="36">
        <f>IF(B966="","",IFERROR(INDEX('Purchases'!$G$2:$G$1000,MATCH(B966,'Purchases'!$A$2:$A$1000,0)),""))</f>
        <v/>
      </c>
      <c r="H966" s="37">
        <f>IF(B966="","",IFERROR(INDEX('Purchases'!$B$2:$B$1000,MATCH(B966,'Purchases'!$A$2:$A$1000,0)),""))</f>
        <v/>
      </c>
      <c r="I966" s="35" t="n"/>
      <c r="K966" s="38">
        <f>IF(A966="","",IF(J966&lt;&gt;"","Discarded",IF(COUNTIF('Sales'!$B$2:$B$1000,A966)-COUNTIFS('Sales'!$B$2:$B$1000,A966,'Sales'!$F$2:$F$1000,"Cancelled")-COUNTIFS('Sales'!$B$2:$B$1000,A966,'Sales'!$F$2:$F$1000,"Returned")&gt;0,"Sold",IF(N(I966)&gt;0,"Online","In stock"))))</f>
        <v/>
      </c>
      <c r="L966" s="37">
        <f>IF(K966&lt;&gt;"Sold","",IFERROR(MAXIFS('Sales'!$A$2:$A$1000,'Sales'!$B$2:$B$1000,A966,'Sales'!$F$2:$F$1000,"&lt;&gt;Cancelled",'Sales'!$F$2:$F$1000,"&lt;&gt;Returned"),""))</f>
        <v/>
      </c>
      <c r="M966" s="39">
        <f>IF(OR(A966="",H966=""),"",IF(K966="Sold",IF(L966="","",L966-H966),TODAY()-H966))</f>
        <v/>
      </c>
      <c r="N966" s="38">
        <f>IF(OR(A966="",M966=""),"",IF(AND(K966&lt;&gt;"Sold",K966&lt;&gt;"Discarded",M966&gt;=JoursDormant),"Yes",""))</f>
        <v/>
      </c>
      <c r="O966" s="38">
        <f>IF(B966="","",IFERROR(INDEX('Purchases'!$I$2:$I$1000,MATCH(B966,'Purchases'!$A$2:$A$1000,0)),""))</f>
        <v/>
      </c>
    </row>
    <row r="967">
      <c r="G967" s="36">
        <f>IF(B967="","",IFERROR(INDEX('Purchases'!$G$2:$G$1000,MATCH(B967,'Purchases'!$A$2:$A$1000,0)),""))</f>
        <v/>
      </c>
      <c r="H967" s="37">
        <f>IF(B967="","",IFERROR(INDEX('Purchases'!$B$2:$B$1000,MATCH(B967,'Purchases'!$A$2:$A$1000,0)),""))</f>
        <v/>
      </c>
      <c r="I967" s="35" t="n"/>
      <c r="K967" s="38">
        <f>IF(A967="","",IF(J967&lt;&gt;"","Discarded",IF(COUNTIF('Sales'!$B$2:$B$1000,A967)-COUNTIFS('Sales'!$B$2:$B$1000,A967,'Sales'!$F$2:$F$1000,"Cancelled")-COUNTIFS('Sales'!$B$2:$B$1000,A967,'Sales'!$F$2:$F$1000,"Returned")&gt;0,"Sold",IF(N(I967)&gt;0,"Online","In stock"))))</f>
        <v/>
      </c>
      <c r="L967" s="37">
        <f>IF(K967&lt;&gt;"Sold","",IFERROR(MAXIFS('Sales'!$A$2:$A$1000,'Sales'!$B$2:$B$1000,A967,'Sales'!$F$2:$F$1000,"&lt;&gt;Cancelled",'Sales'!$F$2:$F$1000,"&lt;&gt;Returned"),""))</f>
        <v/>
      </c>
      <c r="M967" s="39">
        <f>IF(OR(A967="",H967=""),"",IF(K967="Sold",IF(L967="","",L967-H967),TODAY()-H967))</f>
        <v/>
      </c>
      <c r="N967" s="38">
        <f>IF(OR(A967="",M967=""),"",IF(AND(K967&lt;&gt;"Sold",K967&lt;&gt;"Discarded",M967&gt;=JoursDormant),"Yes",""))</f>
        <v/>
      </c>
      <c r="O967" s="38">
        <f>IF(B967="","",IFERROR(INDEX('Purchases'!$I$2:$I$1000,MATCH(B967,'Purchases'!$A$2:$A$1000,0)),""))</f>
        <v/>
      </c>
    </row>
    <row r="968">
      <c r="G968" s="36">
        <f>IF(B968="","",IFERROR(INDEX('Purchases'!$G$2:$G$1000,MATCH(B968,'Purchases'!$A$2:$A$1000,0)),""))</f>
        <v/>
      </c>
      <c r="H968" s="37">
        <f>IF(B968="","",IFERROR(INDEX('Purchases'!$B$2:$B$1000,MATCH(B968,'Purchases'!$A$2:$A$1000,0)),""))</f>
        <v/>
      </c>
      <c r="I968" s="35" t="n"/>
      <c r="K968" s="38">
        <f>IF(A968="","",IF(J968&lt;&gt;"","Discarded",IF(COUNTIF('Sales'!$B$2:$B$1000,A968)-COUNTIFS('Sales'!$B$2:$B$1000,A968,'Sales'!$F$2:$F$1000,"Cancelled")-COUNTIFS('Sales'!$B$2:$B$1000,A968,'Sales'!$F$2:$F$1000,"Returned")&gt;0,"Sold",IF(N(I968)&gt;0,"Online","In stock"))))</f>
        <v/>
      </c>
      <c r="L968" s="37">
        <f>IF(K968&lt;&gt;"Sold","",IFERROR(MAXIFS('Sales'!$A$2:$A$1000,'Sales'!$B$2:$B$1000,A968,'Sales'!$F$2:$F$1000,"&lt;&gt;Cancelled",'Sales'!$F$2:$F$1000,"&lt;&gt;Returned"),""))</f>
        <v/>
      </c>
      <c r="M968" s="39">
        <f>IF(OR(A968="",H968=""),"",IF(K968="Sold",IF(L968="","",L968-H968),TODAY()-H968))</f>
        <v/>
      </c>
      <c r="N968" s="38">
        <f>IF(OR(A968="",M968=""),"",IF(AND(K968&lt;&gt;"Sold",K968&lt;&gt;"Discarded",M968&gt;=JoursDormant),"Yes",""))</f>
        <v/>
      </c>
      <c r="O968" s="38">
        <f>IF(B968="","",IFERROR(INDEX('Purchases'!$I$2:$I$1000,MATCH(B968,'Purchases'!$A$2:$A$1000,0)),""))</f>
        <v/>
      </c>
    </row>
    <row r="969">
      <c r="G969" s="36">
        <f>IF(B969="","",IFERROR(INDEX('Purchases'!$G$2:$G$1000,MATCH(B969,'Purchases'!$A$2:$A$1000,0)),""))</f>
        <v/>
      </c>
      <c r="H969" s="37">
        <f>IF(B969="","",IFERROR(INDEX('Purchases'!$B$2:$B$1000,MATCH(B969,'Purchases'!$A$2:$A$1000,0)),""))</f>
        <v/>
      </c>
      <c r="I969" s="35" t="n"/>
      <c r="K969" s="38">
        <f>IF(A969="","",IF(J969&lt;&gt;"","Discarded",IF(COUNTIF('Sales'!$B$2:$B$1000,A969)-COUNTIFS('Sales'!$B$2:$B$1000,A969,'Sales'!$F$2:$F$1000,"Cancelled")-COUNTIFS('Sales'!$B$2:$B$1000,A969,'Sales'!$F$2:$F$1000,"Returned")&gt;0,"Sold",IF(N(I969)&gt;0,"Online","In stock"))))</f>
        <v/>
      </c>
      <c r="L969" s="37">
        <f>IF(K969&lt;&gt;"Sold","",IFERROR(MAXIFS('Sales'!$A$2:$A$1000,'Sales'!$B$2:$B$1000,A969,'Sales'!$F$2:$F$1000,"&lt;&gt;Cancelled",'Sales'!$F$2:$F$1000,"&lt;&gt;Returned"),""))</f>
        <v/>
      </c>
      <c r="M969" s="39">
        <f>IF(OR(A969="",H969=""),"",IF(K969="Sold",IF(L969="","",L969-H969),TODAY()-H969))</f>
        <v/>
      </c>
      <c r="N969" s="38">
        <f>IF(OR(A969="",M969=""),"",IF(AND(K969&lt;&gt;"Sold",K969&lt;&gt;"Discarded",M969&gt;=JoursDormant),"Yes",""))</f>
        <v/>
      </c>
      <c r="O969" s="38">
        <f>IF(B969="","",IFERROR(INDEX('Purchases'!$I$2:$I$1000,MATCH(B969,'Purchases'!$A$2:$A$1000,0)),""))</f>
        <v/>
      </c>
    </row>
    <row r="970">
      <c r="G970" s="36">
        <f>IF(B970="","",IFERROR(INDEX('Purchases'!$G$2:$G$1000,MATCH(B970,'Purchases'!$A$2:$A$1000,0)),""))</f>
        <v/>
      </c>
      <c r="H970" s="37">
        <f>IF(B970="","",IFERROR(INDEX('Purchases'!$B$2:$B$1000,MATCH(B970,'Purchases'!$A$2:$A$1000,0)),""))</f>
        <v/>
      </c>
      <c r="I970" s="35" t="n"/>
      <c r="K970" s="38">
        <f>IF(A970="","",IF(J970&lt;&gt;"","Discarded",IF(COUNTIF('Sales'!$B$2:$B$1000,A970)-COUNTIFS('Sales'!$B$2:$B$1000,A970,'Sales'!$F$2:$F$1000,"Cancelled")-COUNTIFS('Sales'!$B$2:$B$1000,A970,'Sales'!$F$2:$F$1000,"Returned")&gt;0,"Sold",IF(N(I970)&gt;0,"Online","In stock"))))</f>
        <v/>
      </c>
      <c r="L970" s="37">
        <f>IF(K970&lt;&gt;"Sold","",IFERROR(MAXIFS('Sales'!$A$2:$A$1000,'Sales'!$B$2:$B$1000,A970,'Sales'!$F$2:$F$1000,"&lt;&gt;Cancelled",'Sales'!$F$2:$F$1000,"&lt;&gt;Returned"),""))</f>
        <v/>
      </c>
      <c r="M970" s="39">
        <f>IF(OR(A970="",H970=""),"",IF(K970="Sold",IF(L970="","",L970-H970),TODAY()-H970))</f>
        <v/>
      </c>
      <c r="N970" s="38">
        <f>IF(OR(A970="",M970=""),"",IF(AND(K970&lt;&gt;"Sold",K970&lt;&gt;"Discarded",M970&gt;=JoursDormant),"Yes",""))</f>
        <v/>
      </c>
      <c r="O970" s="38">
        <f>IF(B970="","",IFERROR(INDEX('Purchases'!$I$2:$I$1000,MATCH(B970,'Purchases'!$A$2:$A$1000,0)),""))</f>
        <v/>
      </c>
    </row>
    <row r="971">
      <c r="G971" s="36">
        <f>IF(B971="","",IFERROR(INDEX('Purchases'!$G$2:$G$1000,MATCH(B971,'Purchases'!$A$2:$A$1000,0)),""))</f>
        <v/>
      </c>
      <c r="H971" s="37">
        <f>IF(B971="","",IFERROR(INDEX('Purchases'!$B$2:$B$1000,MATCH(B971,'Purchases'!$A$2:$A$1000,0)),""))</f>
        <v/>
      </c>
      <c r="I971" s="35" t="n"/>
      <c r="K971" s="38">
        <f>IF(A971="","",IF(J971&lt;&gt;"","Discarded",IF(COUNTIF('Sales'!$B$2:$B$1000,A971)-COUNTIFS('Sales'!$B$2:$B$1000,A971,'Sales'!$F$2:$F$1000,"Cancelled")-COUNTIFS('Sales'!$B$2:$B$1000,A971,'Sales'!$F$2:$F$1000,"Returned")&gt;0,"Sold",IF(N(I971)&gt;0,"Online","In stock"))))</f>
        <v/>
      </c>
      <c r="L971" s="37">
        <f>IF(K971&lt;&gt;"Sold","",IFERROR(MAXIFS('Sales'!$A$2:$A$1000,'Sales'!$B$2:$B$1000,A971,'Sales'!$F$2:$F$1000,"&lt;&gt;Cancelled",'Sales'!$F$2:$F$1000,"&lt;&gt;Returned"),""))</f>
        <v/>
      </c>
      <c r="M971" s="39">
        <f>IF(OR(A971="",H971=""),"",IF(K971="Sold",IF(L971="","",L971-H971),TODAY()-H971))</f>
        <v/>
      </c>
      <c r="N971" s="38">
        <f>IF(OR(A971="",M971=""),"",IF(AND(K971&lt;&gt;"Sold",K971&lt;&gt;"Discarded",M971&gt;=JoursDormant),"Yes",""))</f>
        <v/>
      </c>
      <c r="O971" s="38">
        <f>IF(B971="","",IFERROR(INDEX('Purchases'!$I$2:$I$1000,MATCH(B971,'Purchases'!$A$2:$A$1000,0)),""))</f>
        <v/>
      </c>
    </row>
    <row r="972">
      <c r="G972" s="36">
        <f>IF(B972="","",IFERROR(INDEX('Purchases'!$G$2:$G$1000,MATCH(B972,'Purchases'!$A$2:$A$1000,0)),""))</f>
        <v/>
      </c>
      <c r="H972" s="37">
        <f>IF(B972="","",IFERROR(INDEX('Purchases'!$B$2:$B$1000,MATCH(B972,'Purchases'!$A$2:$A$1000,0)),""))</f>
        <v/>
      </c>
      <c r="I972" s="35" t="n"/>
      <c r="K972" s="38">
        <f>IF(A972="","",IF(J972&lt;&gt;"","Discarded",IF(COUNTIF('Sales'!$B$2:$B$1000,A972)-COUNTIFS('Sales'!$B$2:$B$1000,A972,'Sales'!$F$2:$F$1000,"Cancelled")-COUNTIFS('Sales'!$B$2:$B$1000,A972,'Sales'!$F$2:$F$1000,"Returned")&gt;0,"Sold",IF(N(I972)&gt;0,"Online","In stock"))))</f>
        <v/>
      </c>
      <c r="L972" s="37">
        <f>IF(K972&lt;&gt;"Sold","",IFERROR(MAXIFS('Sales'!$A$2:$A$1000,'Sales'!$B$2:$B$1000,A972,'Sales'!$F$2:$F$1000,"&lt;&gt;Cancelled",'Sales'!$F$2:$F$1000,"&lt;&gt;Returned"),""))</f>
        <v/>
      </c>
      <c r="M972" s="39">
        <f>IF(OR(A972="",H972=""),"",IF(K972="Sold",IF(L972="","",L972-H972),TODAY()-H972))</f>
        <v/>
      </c>
      <c r="N972" s="38">
        <f>IF(OR(A972="",M972=""),"",IF(AND(K972&lt;&gt;"Sold",K972&lt;&gt;"Discarded",M972&gt;=JoursDormant),"Yes",""))</f>
        <v/>
      </c>
      <c r="O972" s="38">
        <f>IF(B972="","",IFERROR(INDEX('Purchases'!$I$2:$I$1000,MATCH(B972,'Purchases'!$A$2:$A$1000,0)),""))</f>
        <v/>
      </c>
    </row>
    <row r="973">
      <c r="G973" s="36">
        <f>IF(B973="","",IFERROR(INDEX('Purchases'!$G$2:$G$1000,MATCH(B973,'Purchases'!$A$2:$A$1000,0)),""))</f>
        <v/>
      </c>
      <c r="H973" s="37">
        <f>IF(B973="","",IFERROR(INDEX('Purchases'!$B$2:$B$1000,MATCH(B973,'Purchases'!$A$2:$A$1000,0)),""))</f>
        <v/>
      </c>
      <c r="I973" s="35" t="n"/>
      <c r="K973" s="38">
        <f>IF(A973="","",IF(J973&lt;&gt;"","Discarded",IF(COUNTIF('Sales'!$B$2:$B$1000,A973)-COUNTIFS('Sales'!$B$2:$B$1000,A973,'Sales'!$F$2:$F$1000,"Cancelled")-COUNTIFS('Sales'!$B$2:$B$1000,A973,'Sales'!$F$2:$F$1000,"Returned")&gt;0,"Sold",IF(N(I973)&gt;0,"Online","In stock"))))</f>
        <v/>
      </c>
      <c r="L973" s="37">
        <f>IF(K973&lt;&gt;"Sold","",IFERROR(MAXIFS('Sales'!$A$2:$A$1000,'Sales'!$B$2:$B$1000,A973,'Sales'!$F$2:$F$1000,"&lt;&gt;Cancelled",'Sales'!$F$2:$F$1000,"&lt;&gt;Returned"),""))</f>
        <v/>
      </c>
      <c r="M973" s="39">
        <f>IF(OR(A973="",H973=""),"",IF(K973="Sold",IF(L973="","",L973-H973),TODAY()-H973))</f>
        <v/>
      </c>
      <c r="N973" s="38">
        <f>IF(OR(A973="",M973=""),"",IF(AND(K973&lt;&gt;"Sold",K973&lt;&gt;"Discarded",M973&gt;=JoursDormant),"Yes",""))</f>
        <v/>
      </c>
      <c r="O973" s="38">
        <f>IF(B973="","",IFERROR(INDEX('Purchases'!$I$2:$I$1000,MATCH(B973,'Purchases'!$A$2:$A$1000,0)),""))</f>
        <v/>
      </c>
    </row>
    <row r="974">
      <c r="G974" s="36">
        <f>IF(B974="","",IFERROR(INDEX('Purchases'!$G$2:$G$1000,MATCH(B974,'Purchases'!$A$2:$A$1000,0)),""))</f>
        <v/>
      </c>
      <c r="H974" s="37">
        <f>IF(B974="","",IFERROR(INDEX('Purchases'!$B$2:$B$1000,MATCH(B974,'Purchases'!$A$2:$A$1000,0)),""))</f>
        <v/>
      </c>
      <c r="I974" s="35" t="n"/>
      <c r="K974" s="38">
        <f>IF(A974="","",IF(J974&lt;&gt;"","Discarded",IF(COUNTIF('Sales'!$B$2:$B$1000,A974)-COUNTIFS('Sales'!$B$2:$B$1000,A974,'Sales'!$F$2:$F$1000,"Cancelled")-COUNTIFS('Sales'!$B$2:$B$1000,A974,'Sales'!$F$2:$F$1000,"Returned")&gt;0,"Sold",IF(N(I974)&gt;0,"Online","In stock"))))</f>
        <v/>
      </c>
      <c r="L974" s="37">
        <f>IF(K974&lt;&gt;"Sold","",IFERROR(MAXIFS('Sales'!$A$2:$A$1000,'Sales'!$B$2:$B$1000,A974,'Sales'!$F$2:$F$1000,"&lt;&gt;Cancelled",'Sales'!$F$2:$F$1000,"&lt;&gt;Returned"),""))</f>
        <v/>
      </c>
      <c r="M974" s="39">
        <f>IF(OR(A974="",H974=""),"",IF(K974="Sold",IF(L974="","",L974-H974),TODAY()-H974))</f>
        <v/>
      </c>
      <c r="N974" s="38">
        <f>IF(OR(A974="",M974=""),"",IF(AND(K974&lt;&gt;"Sold",K974&lt;&gt;"Discarded",M974&gt;=JoursDormant),"Yes",""))</f>
        <v/>
      </c>
      <c r="O974" s="38">
        <f>IF(B974="","",IFERROR(INDEX('Purchases'!$I$2:$I$1000,MATCH(B974,'Purchases'!$A$2:$A$1000,0)),""))</f>
        <v/>
      </c>
    </row>
    <row r="975">
      <c r="G975" s="36">
        <f>IF(B975="","",IFERROR(INDEX('Purchases'!$G$2:$G$1000,MATCH(B975,'Purchases'!$A$2:$A$1000,0)),""))</f>
        <v/>
      </c>
      <c r="H975" s="37">
        <f>IF(B975="","",IFERROR(INDEX('Purchases'!$B$2:$B$1000,MATCH(B975,'Purchases'!$A$2:$A$1000,0)),""))</f>
        <v/>
      </c>
      <c r="I975" s="35" t="n"/>
      <c r="K975" s="38">
        <f>IF(A975="","",IF(J975&lt;&gt;"","Discarded",IF(COUNTIF('Sales'!$B$2:$B$1000,A975)-COUNTIFS('Sales'!$B$2:$B$1000,A975,'Sales'!$F$2:$F$1000,"Cancelled")-COUNTIFS('Sales'!$B$2:$B$1000,A975,'Sales'!$F$2:$F$1000,"Returned")&gt;0,"Sold",IF(N(I975)&gt;0,"Online","In stock"))))</f>
        <v/>
      </c>
      <c r="L975" s="37">
        <f>IF(K975&lt;&gt;"Sold","",IFERROR(MAXIFS('Sales'!$A$2:$A$1000,'Sales'!$B$2:$B$1000,A975,'Sales'!$F$2:$F$1000,"&lt;&gt;Cancelled",'Sales'!$F$2:$F$1000,"&lt;&gt;Returned"),""))</f>
        <v/>
      </c>
      <c r="M975" s="39">
        <f>IF(OR(A975="",H975=""),"",IF(K975="Sold",IF(L975="","",L975-H975),TODAY()-H975))</f>
        <v/>
      </c>
      <c r="N975" s="38">
        <f>IF(OR(A975="",M975=""),"",IF(AND(K975&lt;&gt;"Sold",K975&lt;&gt;"Discarded",M975&gt;=JoursDormant),"Yes",""))</f>
        <v/>
      </c>
      <c r="O975" s="38">
        <f>IF(B975="","",IFERROR(INDEX('Purchases'!$I$2:$I$1000,MATCH(B975,'Purchases'!$A$2:$A$1000,0)),""))</f>
        <v/>
      </c>
    </row>
    <row r="976">
      <c r="G976" s="36">
        <f>IF(B976="","",IFERROR(INDEX('Purchases'!$G$2:$G$1000,MATCH(B976,'Purchases'!$A$2:$A$1000,0)),""))</f>
        <v/>
      </c>
      <c r="H976" s="37">
        <f>IF(B976="","",IFERROR(INDEX('Purchases'!$B$2:$B$1000,MATCH(B976,'Purchases'!$A$2:$A$1000,0)),""))</f>
        <v/>
      </c>
      <c r="I976" s="35" t="n"/>
      <c r="K976" s="38">
        <f>IF(A976="","",IF(J976&lt;&gt;"","Discarded",IF(COUNTIF('Sales'!$B$2:$B$1000,A976)-COUNTIFS('Sales'!$B$2:$B$1000,A976,'Sales'!$F$2:$F$1000,"Cancelled")-COUNTIFS('Sales'!$B$2:$B$1000,A976,'Sales'!$F$2:$F$1000,"Returned")&gt;0,"Sold",IF(N(I976)&gt;0,"Online","In stock"))))</f>
        <v/>
      </c>
      <c r="L976" s="37">
        <f>IF(K976&lt;&gt;"Sold","",IFERROR(MAXIFS('Sales'!$A$2:$A$1000,'Sales'!$B$2:$B$1000,A976,'Sales'!$F$2:$F$1000,"&lt;&gt;Cancelled",'Sales'!$F$2:$F$1000,"&lt;&gt;Returned"),""))</f>
        <v/>
      </c>
      <c r="M976" s="39">
        <f>IF(OR(A976="",H976=""),"",IF(K976="Sold",IF(L976="","",L976-H976),TODAY()-H976))</f>
        <v/>
      </c>
      <c r="N976" s="38">
        <f>IF(OR(A976="",M976=""),"",IF(AND(K976&lt;&gt;"Sold",K976&lt;&gt;"Discarded",M976&gt;=JoursDormant),"Yes",""))</f>
        <v/>
      </c>
      <c r="O976" s="38">
        <f>IF(B976="","",IFERROR(INDEX('Purchases'!$I$2:$I$1000,MATCH(B976,'Purchases'!$A$2:$A$1000,0)),""))</f>
        <v/>
      </c>
    </row>
    <row r="977">
      <c r="G977" s="36">
        <f>IF(B977="","",IFERROR(INDEX('Purchases'!$G$2:$G$1000,MATCH(B977,'Purchases'!$A$2:$A$1000,0)),""))</f>
        <v/>
      </c>
      <c r="H977" s="37">
        <f>IF(B977="","",IFERROR(INDEX('Purchases'!$B$2:$B$1000,MATCH(B977,'Purchases'!$A$2:$A$1000,0)),""))</f>
        <v/>
      </c>
      <c r="I977" s="35" t="n"/>
      <c r="K977" s="38">
        <f>IF(A977="","",IF(J977&lt;&gt;"","Discarded",IF(COUNTIF('Sales'!$B$2:$B$1000,A977)-COUNTIFS('Sales'!$B$2:$B$1000,A977,'Sales'!$F$2:$F$1000,"Cancelled")-COUNTIFS('Sales'!$B$2:$B$1000,A977,'Sales'!$F$2:$F$1000,"Returned")&gt;0,"Sold",IF(N(I977)&gt;0,"Online","In stock"))))</f>
        <v/>
      </c>
      <c r="L977" s="37">
        <f>IF(K977&lt;&gt;"Sold","",IFERROR(MAXIFS('Sales'!$A$2:$A$1000,'Sales'!$B$2:$B$1000,A977,'Sales'!$F$2:$F$1000,"&lt;&gt;Cancelled",'Sales'!$F$2:$F$1000,"&lt;&gt;Returned"),""))</f>
        <v/>
      </c>
      <c r="M977" s="39">
        <f>IF(OR(A977="",H977=""),"",IF(K977="Sold",IF(L977="","",L977-H977),TODAY()-H977))</f>
        <v/>
      </c>
      <c r="N977" s="38">
        <f>IF(OR(A977="",M977=""),"",IF(AND(K977&lt;&gt;"Sold",K977&lt;&gt;"Discarded",M977&gt;=JoursDormant),"Yes",""))</f>
        <v/>
      </c>
      <c r="O977" s="38">
        <f>IF(B977="","",IFERROR(INDEX('Purchases'!$I$2:$I$1000,MATCH(B977,'Purchases'!$A$2:$A$1000,0)),""))</f>
        <v/>
      </c>
    </row>
    <row r="978">
      <c r="G978" s="36">
        <f>IF(B978="","",IFERROR(INDEX('Purchases'!$G$2:$G$1000,MATCH(B978,'Purchases'!$A$2:$A$1000,0)),""))</f>
        <v/>
      </c>
      <c r="H978" s="37">
        <f>IF(B978="","",IFERROR(INDEX('Purchases'!$B$2:$B$1000,MATCH(B978,'Purchases'!$A$2:$A$1000,0)),""))</f>
        <v/>
      </c>
      <c r="I978" s="35" t="n"/>
      <c r="K978" s="38">
        <f>IF(A978="","",IF(J978&lt;&gt;"","Discarded",IF(COUNTIF('Sales'!$B$2:$B$1000,A978)-COUNTIFS('Sales'!$B$2:$B$1000,A978,'Sales'!$F$2:$F$1000,"Cancelled")-COUNTIFS('Sales'!$B$2:$B$1000,A978,'Sales'!$F$2:$F$1000,"Returned")&gt;0,"Sold",IF(N(I978)&gt;0,"Online","In stock"))))</f>
        <v/>
      </c>
      <c r="L978" s="37">
        <f>IF(K978&lt;&gt;"Sold","",IFERROR(MAXIFS('Sales'!$A$2:$A$1000,'Sales'!$B$2:$B$1000,A978,'Sales'!$F$2:$F$1000,"&lt;&gt;Cancelled",'Sales'!$F$2:$F$1000,"&lt;&gt;Returned"),""))</f>
        <v/>
      </c>
      <c r="M978" s="39">
        <f>IF(OR(A978="",H978=""),"",IF(K978="Sold",IF(L978="","",L978-H978),TODAY()-H978))</f>
        <v/>
      </c>
      <c r="N978" s="38">
        <f>IF(OR(A978="",M978=""),"",IF(AND(K978&lt;&gt;"Sold",K978&lt;&gt;"Discarded",M978&gt;=JoursDormant),"Yes",""))</f>
        <v/>
      </c>
      <c r="O978" s="38">
        <f>IF(B978="","",IFERROR(INDEX('Purchases'!$I$2:$I$1000,MATCH(B978,'Purchases'!$A$2:$A$1000,0)),""))</f>
        <v/>
      </c>
    </row>
    <row r="979">
      <c r="G979" s="36">
        <f>IF(B979="","",IFERROR(INDEX('Purchases'!$G$2:$G$1000,MATCH(B979,'Purchases'!$A$2:$A$1000,0)),""))</f>
        <v/>
      </c>
      <c r="H979" s="37">
        <f>IF(B979="","",IFERROR(INDEX('Purchases'!$B$2:$B$1000,MATCH(B979,'Purchases'!$A$2:$A$1000,0)),""))</f>
        <v/>
      </c>
      <c r="I979" s="35" t="n"/>
      <c r="K979" s="38">
        <f>IF(A979="","",IF(J979&lt;&gt;"","Discarded",IF(COUNTIF('Sales'!$B$2:$B$1000,A979)-COUNTIFS('Sales'!$B$2:$B$1000,A979,'Sales'!$F$2:$F$1000,"Cancelled")-COUNTIFS('Sales'!$B$2:$B$1000,A979,'Sales'!$F$2:$F$1000,"Returned")&gt;0,"Sold",IF(N(I979)&gt;0,"Online","In stock"))))</f>
        <v/>
      </c>
      <c r="L979" s="37">
        <f>IF(K979&lt;&gt;"Sold","",IFERROR(MAXIFS('Sales'!$A$2:$A$1000,'Sales'!$B$2:$B$1000,A979,'Sales'!$F$2:$F$1000,"&lt;&gt;Cancelled",'Sales'!$F$2:$F$1000,"&lt;&gt;Returned"),""))</f>
        <v/>
      </c>
      <c r="M979" s="39">
        <f>IF(OR(A979="",H979=""),"",IF(K979="Sold",IF(L979="","",L979-H979),TODAY()-H979))</f>
        <v/>
      </c>
      <c r="N979" s="38">
        <f>IF(OR(A979="",M979=""),"",IF(AND(K979&lt;&gt;"Sold",K979&lt;&gt;"Discarded",M979&gt;=JoursDormant),"Yes",""))</f>
        <v/>
      </c>
      <c r="O979" s="38">
        <f>IF(B979="","",IFERROR(INDEX('Purchases'!$I$2:$I$1000,MATCH(B979,'Purchases'!$A$2:$A$1000,0)),""))</f>
        <v/>
      </c>
    </row>
    <row r="980">
      <c r="G980" s="36">
        <f>IF(B980="","",IFERROR(INDEX('Purchases'!$G$2:$G$1000,MATCH(B980,'Purchases'!$A$2:$A$1000,0)),""))</f>
        <v/>
      </c>
      <c r="H980" s="37">
        <f>IF(B980="","",IFERROR(INDEX('Purchases'!$B$2:$B$1000,MATCH(B980,'Purchases'!$A$2:$A$1000,0)),""))</f>
        <v/>
      </c>
      <c r="I980" s="35" t="n"/>
      <c r="K980" s="38">
        <f>IF(A980="","",IF(J980&lt;&gt;"","Discarded",IF(COUNTIF('Sales'!$B$2:$B$1000,A980)-COUNTIFS('Sales'!$B$2:$B$1000,A980,'Sales'!$F$2:$F$1000,"Cancelled")-COUNTIFS('Sales'!$B$2:$B$1000,A980,'Sales'!$F$2:$F$1000,"Returned")&gt;0,"Sold",IF(N(I980)&gt;0,"Online","In stock"))))</f>
        <v/>
      </c>
      <c r="L980" s="37">
        <f>IF(K980&lt;&gt;"Sold","",IFERROR(MAXIFS('Sales'!$A$2:$A$1000,'Sales'!$B$2:$B$1000,A980,'Sales'!$F$2:$F$1000,"&lt;&gt;Cancelled",'Sales'!$F$2:$F$1000,"&lt;&gt;Returned"),""))</f>
        <v/>
      </c>
      <c r="M980" s="39">
        <f>IF(OR(A980="",H980=""),"",IF(K980="Sold",IF(L980="","",L980-H980),TODAY()-H980))</f>
        <v/>
      </c>
      <c r="N980" s="38">
        <f>IF(OR(A980="",M980=""),"",IF(AND(K980&lt;&gt;"Sold",K980&lt;&gt;"Discarded",M980&gt;=JoursDormant),"Yes",""))</f>
        <v/>
      </c>
      <c r="O980" s="38">
        <f>IF(B980="","",IFERROR(INDEX('Purchases'!$I$2:$I$1000,MATCH(B980,'Purchases'!$A$2:$A$1000,0)),""))</f>
        <v/>
      </c>
    </row>
    <row r="981">
      <c r="G981" s="36">
        <f>IF(B981="","",IFERROR(INDEX('Purchases'!$G$2:$G$1000,MATCH(B981,'Purchases'!$A$2:$A$1000,0)),""))</f>
        <v/>
      </c>
      <c r="H981" s="37">
        <f>IF(B981="","",IFERROR(INDEX('Purchases'!$B$2:$B$1000,MATCH(B981,'Purchases'!$A$2:$A$1000,0)),""))</f>
        <v/>
      </c>
      <c r="I981" s="35" t="n"/>
      <c r="K981" s="38">
        <f>IF(A981="","",IF(J981&lt;&gt;"","Discarded",IF(COUNTIF('Sales'!$B$2:$B$1000,A981)-COUNTIFS('Sales'!$B$2:$B$1000,A981,'Sales'!$F$2:$F$1000,"Cancelled")-COUNTIFS('Sales'!$B$2:$B$1000,A981,'Sales'!$F$2:$F$1000,"Returned")&gt;0,"Sold",IF(N(I981)&gt;0,"Online","In stock"))))</f>
        <v/>
      </c>
      <c r="L981" s="37">
        <f>IF(K981&lt;&gt;"Sold","",IFERROR(MAXIFS('Sales'!$A$2:$A$1000,'Sales'!$B$2:$B$1000,A981,'Sales'!$F$2:$F$1000,"&lt;&gt;Cancelled",'Sales'!$F$2:$F$1000,"&lt;&gt;Returned"),""))</f>
        <v/>
      </c>
      <c r="M981" s="39">
        <f>IF(OR(A981="",H981=""),"",IF(K981="Sold",IF(L981="","",L981-H981),TODAY()-H981))</f>
        <v/>
      </c>
      <c r="N981" s="38">
        <f>IF(OR(A981="",M981=""),"",IF(AND(K981&lt;&gt;"Sold",K981&lt;&gt;"Discarded",M981&gt;=JoursDormant),"Yes",""))</f>
        <v/>
      </c>
      <c r="O981" s="38">
        <f>IF(B981="","",IFERROR(INDEX('Purchases'!$I$2:$I$1000,MATCH(B981,'Purchases'!$A$2:$A$1000,0)),""))</f>
        <v/>
      </c>
    </row>
    <row r="982">
      <c r="G982" s="36">
        <f>IF(B982="","",IFERROR(INDEX('Purchases'!$G$2:$G$1000,MATCH(B982,'Purchases'!$A$2:$A$1000,0)),""))</f>
        <v/>
      </c>
      <c r="H982" s="37">
        <f>IF(B982="","",IFERROR(INDEX('Purchases'!$B$2:$B$1000,MATCH(B982,'Purchases'!$A$2:$A$1000,0)),""))</f>
        <v/>
      </c>
      <c r="I982" s="35" t="n"/>
      <c r="K982" s="38">
        <f>IF(A982="","",IF(J982&lt;&gt;"","Discarded",IF(COUNTIF('Sales'!$B$2:$B$1000,A982)-COUNTIFS('Sales'!$B$2:$B$1000,A982,'Sales'!$F$2:$F$1000,"Cancelled")-COUNTIFS('Sales'!$B$2:$B$1000,A982,'Sales'!$F$2:$F$1000,"Returned")&gt;0,"Sold",IF(N(I982)&gt;0,"Online","In stock"))))</f>
        <v/>
      </c>
      <c r="L982" s="37">
        <f>IF(K982&lt;&gt;"Sold","",IFERROR(MAXIFS('Sales'!$A$2:$A$1000,'Sales'!$B$2:$B$1000,A982,'Sales'!$F$2:$F$1000,"&lt;&gt;Cancelled",'Sales'!$F$2:$F$1000,"&lt;&gt;Returned"),""))</f>
        <v/>
      </c>
      <c r="M982" s="39">
        <f>IF(OR(A982="",H982=""),"",IF(K982="Sold",IF(L982="","",L982-H982),TODAY()-H982))</f>
        <v/>
      </c>
      <c r="N982" s="38">
        <f>IF(OR(A982="",M982=""),"",IF(AND(K982&lt;&gt;"Sold",K982&lt;&gt;"Discarded",M982&gt;=JoursDormant),"Yes",""))</f>
        <v/>
      </c>
      <c r="O982" s="38">
        <f>IF(B982="","",IFERROR(INDEX('Purchases'!$I$2:$I$1000,MATCH(B982,'Purchases'!$A$2:$A$1000,0)),""))</f>
        <v/>
      </c>
    </row>
    <row r="983">
      <c r="G983" s="36">
        <f>IF(B983="","",IFERROR(INDEX('Purchases'!$G$2:$G$1000,MATCH(B983,'Purchases'!$A$2:$A$1000,0)),""))</f>
        <v/>
      </c>
      <c r="H983" s="37">
        <f>IF(B983="","",IFERROR(INDEX('Purchases'!$B$2:$B$1000,MATCH(B983,'Purchases'!$A$2:$A$1000,0)),""))</f>
        <v/>
      </c>
      <c r="I983" s="35" t="n"/>
      <c r="K983" s="38">
        <f>IF(A983="","",IF(J983&lt;&gt;"","Discarded",IF(COUNTIF('Sales'!$B$2:$B$1000,A983)-COUNTIFS('Sales'!$B$2:$B$1000,A983,'Sales'!$F$2:$F$1000,"Cancelled")-COUNTIFS('Sales'!$B$2:$B$1000,A983,'Sales'!$F$2:$F$1000,"Returned")&gt;0,"Sold",IF(N(I983)&gt;0,"Online","In stock"))))</f>
        <v/>
      </c>
      <c r="L983" s="37">
        <f>IF(K983&lt;&gt;"Sold","",IFERROR(MAXIFS('Sales'!$A$2:$A$1000,'Sales'!$B$2:$B$1000,A983,'Sales'!$F$2:$F$1000,"&lt;&gt;Cancelled",'Sales'!$F$2:$F$1000,"&lt;&gt;Returned"),""))</f>
        <v/>
      </c>
      <c r="M983" s="39">
        <f>IF(OR(A983="",H983=""),"",IF(K983="Sold",IF(L983="","",L983-H983),TODAY()-H983))</f>
        <v/>
      </c>
      <c r="N983" s="38">
        <f>IF(OR(A983="",M983=""),"",IF(AND(K983&lt;&gt;"Sold",K983&lt;&gt;"Discarded",M983&gt;=JoursDormant),"Yes",""))</f>
        <v/>
      </c>
      <c r="O983" s="38">
        <f>IF(B983="","",IFERROR(INDEX('Purchases'!$I$2:$I$1000,MATCH(B983,'Purchases'!$A$2:$A$1000,0)),""))</f>
        <v/>
      </c>
    </row>
    <row r="984">
      <c r="G984" s="36">
        <f>IF(B984="","",IFERROR(INDEX('Purchases'!$G$2:$G$1000,MATCH(B984,'Purchases'!$A$2:$A$1000,0)),""))</f>
        <v/>
      </c>
      <c r="H984" s="37">
        <f>IF(B984="","",IFERROR(INDEX('Purchases'!$B$2:$B$1000,MATCH(B984,'Purchases'!$A$2:$A$1000,0)),""))</f>
        <v/>
      </c>
      <c r="I984" s="35" t="n"/>
      <c r="K984" s="38">
        <f>IF(A984="","",IF(J984&lt;&gt;"","Discarded",IF(COUNTIF('Sales'!$B$2:$B$1000,A984)-COUNTIFS('Sales'!$B$2:$B$1000,A984,'Sales'!$F$2:$F$1000,"Cancelled")-COUNTIFS('Sales'!$B$2:$B$1000,A984,'Sales'!$F$2:$F$1000,"Returned")&gt;0,"Sold",IF(N(I984)&gt;0,"Online","In stock"))))</f>
        <v/>
      </c>
      <c r="L984" s="37">
        <f>IF(K984&lt;&gt;"Sold","",IFERROR(MAXIFS('Sales'!$A$2:$A$1000,'Sales'!$B$2:$B$1000,A984,'Sales'!$F$2:$F$1000,"&lt;&gt;Cancelled",'Sales'!$F$2:$F$1000,"&lt;&gt;Returned"),""))</f>
        <v/>
      </c>
      <c r="M984" s="39">
        <f>IF(OR(A984="",H984=""),"",IF(K984="Sold",IF(L984="","",L984-H984),TODAY()-H984))</f>
        <v/>
      </c>
      <c r="N984" s="38">
        <f>IF(OR(A984="",M984=""),"",IF(AND(K984&lt;&gt;"Sold",K984&lt;&gt;"Discarded",M984&gt;=JoursDormant),"Yes",""))</f>
        <v/>
      </c>
      <c r="O984" s="38">
        <f>IF(B984="","",IFERROR(INDEX('Purchases'!$I$2:$I$1000,MATCH(B984,'Purchases'!$A$2:$A$1000,0)),""))</f>
        <v/>
      </c>
    </row>
    <row r="985">
      <c r="G985" s="36">
        <f>IF(B985="","",IFERROR(INDEX('Purchases'!$G$2:$G$1000,MATCH(B985,'Purchases'!$A$2:$A$1000,0)),""))</f>
        <v/>
      </c>
      <c r="H985" s="37">
        <f>IF(B985="","",IFERROR(INDEX('Purchases'!$B$2:$B$1000,MATCH(B985,'Purchases'!$A$2:$A$1000,0)),""))</f>
        <v/>
      </c>
      <c r="I985" s="35" t="n"/>
      <c r="K985" s="38">
        <f>IF(A985="","",IF(J985&lt;&gt;"","Discarded",IF(COUNTIF('Sales'!$B$2:$B$1000,A985)-COUNTIFS('Sales'!$B$2:$B$1000,A985,'Sales'!$F$2:$F$1000,"Cancelled")-COUNTIFS('Sales'!$B$2:$B$1000,A985,'Sales'!$F$2:$F$1000,"Returned")&gt;0,"Sold",IF(N(I985)&gt;0,"Online","In stock"))))</f>
        <v/>
      </c>
      <c r="L985" s="37">
        <f>IF(K985&lt;&gt;"Sold","",IFERROR(MAXIFS('Sales'!$A$2:$A$1000,'Sales'!$B$2:$B$1000,A985,'Sales'!$F$2:$F$1000,"&lt;&gt;Cancelled",'Sales'!$F$2:$F$1000,"&lt;&gt;Returned"),""))</f>
        <v/>
      </c>
      <c r="M985" s="39">
        <f>IF(OR(A985="",H985=""),"",IF(K985="Sold",IF(L985="","",L985-H985),TODAY()-H985))</f>
        <v/>
      </c>
      <c r="N985" s="38">
        <f>IF(OR(A985="",M985=""),"",IF(AND(K985&lt;&gt;"Sold",K985&lt;&gt;"Discarded",M985&gt;=JoursDormant),"Yes",""))</f>
        <v/>
      </c>
      <c r="O985" s="38">
        <f>IF(B985="","",IFERROR(INDEX('Purchases'!$I$2:$I$1000,MATCH(B985,'Purchases'!$A$2:$A$1000,0)),""))</f>
        <v/>
      </c>
    </row>
    <row r="986">
      <c r="G986" s="36">
        <f>IF(B986="","",IFERROR(INDEX('Purchases'!$G$2:$G$1000,MATCH(B986,'Purchases'!$A$2:$A$1000,0)),""))</f>
        <v/>
      </c>
      <c r="H986" s="37">
        <f>IF(B986="","",IFERROR(INDEX('Purchases'!$B$2:$B$1000,MATCH(B986,'Purchases'!$A$2:$A$1000,0)),""))</f>
        <v/>
      </c>
      <c r="I986" s="35" t="n"/>
      <c r="K986" s="38">
        <f>IF(A986="","",IF(J986&lt;&gt;"","Discarded",IF(COUNTIF('Sales'!$B$2:$B$1000,A986)-COUNTIFS('Sales'!$B$2:$B$1000,A986,'Sales'!$F$2:$F$1000,"Cancelled")-COUNTIFS('Sales'!$B$2:$B$1000,A986,'Sales'!$F$2:$F$1000,"Returned")&gt;0,"Sold",IF(N(I986)&gt;0,"Online","In stock"))))</f>
        <v/>
      </c>
      <c r="L986" s="37">
        <f>IF(K986&lt;&gt;"Sold","",IFERROR(MAXIFS('Sales'!$A$2:$A$1000,'Sales'!$B$2:$B$1000,A986,'Sales'!$F$2:$F$1000,"&lt;&gt;Cancelled",'Sales'!$F$2:$F$1000,"&lt;&gt;Returned"),""))</f>
        <v/>
      </c>
      <c r="M986" s="39">
        <f>IF(OR(A986="",H986=""),"",IF(K986="Sold",IF(L986="","",L986-H986),TODAY()-H986))</f>
        <v/>
      </c>
      <c r="N986" s="38">
        <f>IF(OR(A986="",M986=""),"",IF(AND(K986&lt;&gt;"Sold",K986&lt;&gt;"Discarded",M986&gt;=JoursDormant),"Yes",""))</f>
        <v/>
      </c>
      <c r="O986" s="38">
        <f>IF(B986="","",IFERROR(INDEX('Purchases'!$I$2:$I$1000,MATCH(B986,'Purchases'!$A$2:$A$1000,0)),""))</f>
        <v/>
      </c>
    </row>
    <row r="987">
      <c r="G987" s="36">
        <f>IF(B987="","",IFERROR(INDEX('Purchases'!$G$2:$G$1000,MATCH(B987,'Purchases'!$A$2:$A$1000,0)),""))</f>
        <v/>
      </c>
      <c r="H987" s="37">
        <f>IF(B987="","",IFERROR(INDEX('Purchases'!$B$2:$B$1000,MATCH(B987,'Purchases'!$A$2:$A$1000,0)),""))</f>
        <v/>
      </c>
      <c r="I987" s="35" t="n"/>
      <c r="K987" s="38">
        <f>IF(A987="","",IF(J987&lt;&gt;"","Discarded",IF(COUNTIF('Sales'!$B$2:$B$1000,A987)-COUNTIFS('Sales'!$B$2:$B$1000,A987,'Sales'!$F$2:$F$1000,"Cancelled")-COUNTIFS('Sales'!$B$2:$B$1000,A987,'Sales'!$F$2:$F$1000,"Returned")&gt;0,"Sold",IF(N(I987)&gt;0,"Online","In stock"))))</f>
        <v/>
      </c>
      <c r="L987" s="37">
        <f>IF(K987&lt;&gt;"Sold","",IFERROR(MAXIFS('Sales'!$A$2:$A$1000,'Sales'!$B$2:$B$1000,A987,'Sales'!$F$2:$F$1000,"&lt;&gt;Cancelled",'Sales'!$F$2:$F$1000,"&lt;&gt;Returned"),""))</f>
        <v/>
      </c>
      <c r="M987" s="39">
        <f>IF(OR(A987="",H987=""),"",IF(K987="Sold",IF(L987="","",L987-H987),TODAY()-H987))</f>
        <v/>
      </c>
      <c r="N987" s="38">
        <f>IF(OR(A987="",M987=""),"",IF(AND(K987&lt;&gt;"Sold",K987&lt;&gt;"Discarded",M987&gt;=JoursDormant),"Yes",""))</f>
        <v/>
      </c>
      <c r="O987" s="38">
        <f>IF(B987="","",IFERROR(INDEX('Purchases'!$I$2:$I$1000,MATCH(B987,'Purchases'!$A$2:$A$1000,0)),""))</f>
        <v/>
      </c>
    </row>
    <row r="988">
      <c r="G988" s="36">
        <f>IF(B988="","",IFERROR(INDEX('Purchases'!$G$2:$G$1000,MATCH(B988,'Purchases'!$A$2:$A$1000,0)),""))</f>
        <v/>
      </c>
      <c r="H988" s="37">
        <f>IF(B988="","",IFERROR(INDEX('Purchases'!$B$2:$B$1000,MATCH(B988,'Purchases'!$A$2:$A$1000,0)),""))</f>
        <v/>
      </c>
      <c r="I988" s="35" t="n"/>
      <c r="K988" s="38">
        <f>IF(A988="","",IF(J988&lt;&gt;"","Discarded",IF(COUNTIF('Sales'!$B$2:$B$1000,A988)-COUNTIFS('Sales'!$B$2:$B$1000,A988,'Sales'!$F$2:$F$1000,"Cancelled")-COUNTIFS('Sales'!$B$2:$B$1000,A988,'Sales'!$F$2:$F$1000,"Returned")&gt;0,"Sold",IF(N(I988)&gt;0,"Online","In stock"))))</f>
        <v/>
      </c>
      <c r="L988" s="37">
        <f>IF(K988&lt;&gt;"Sold","",IFERROR(MAXIFS('Sales'!$A$2:$A$1000,'Sales'!$B$2:$B$1000,A988,'Sales'!$F$2:$F$1000,"&lt;&gt;Cancelled",'Sales'!$F$2:$F$1000,"&lt;&gt;Returned"),""))</f>
        <v/>
      </c>
      <c r="M988" s="39">
        <f>IF(OR(A988="",H988=""),"",IF(K988="Sold",IF(L988="","",L988-H988),TODAY()-H988))</f>
        <v/>
      </c>
      <c r="N988" s="38">
        <f>IF(OR(A988="",M988=""),"",IF(AND(K988&lt;&gt;"Sold",K988&lt;&gt;"Discarded",M988&gt;=JoursDormant),"Yes",""))</f>
        <v/>
      </c>
      <c r="O988" s="38">
        <f>IF(B988="","",IFERROR(INDEX('Purchases'!$I$2:$I$1000,MATCH(B988,'Purchases'!$A$2:$A$1000,0)),""))</f>
        <v/>
      </c>
    </row>
    <row r="989">
      <c r="G989" s="36">
        <f>IF(B989="","",IFERROR(INDEX('Purchases'!$G$2:$G$1000,MATCH(B989,'Purchases'!$A$2:$A$1000,0)),""))</f>
        <v/>
      </c>
      <c r="H989" s="37">
        <f>IF(B989="","",IFERROR(INDEX('Purchases'!$B$2:$B$1000,MATCH(B989,'Purchases'!$A$2:$A$1000,0)),""))</f>
        <v/>
      </c>
      <c r="I989" s="35" t="n"/>
      <c r="K989" s="38">
        <f>IF(A989="","",IF(J989&lt;&gt;"","Discarded",IF(COUNTIF('Sales'!$B$2:$B$1000,A989)-COUNTIFS('Sales'!$B$2:$B$1000,A989,'Sales'!$F$2:$F$1000,"Cancelled")-COUNTIFS('Sales'!$B$2:$B$1000,A989,'Sales'!$F$2:$F$1000,"Returned")&gt;0,"Sold",IF(N(I989)&gt;0,"Online","In stock"))))</f>
        <v/>
      </c>
      <c r="L989" s="37">
        <f>IF(K989&lt;&gt;"Sold","",IFERROR(MAXIFS('Sales'!$A$2:$A$1000,'Sales'!$B$2:$B$1000,A989,'Sales'!$F$2:$F$1000,"&lt;&gt;Cancelled",'Sales'!$F$2:$F$1000,"&lt;&gt;Returned"),""))</f>
        <v/>
      </c>
      <c r="M989" s="39">
        <f>IF(OR(A989="",H989=""),"",IF(K989="Sold",IF(L989="","",L989-H989),TODAY()-H989))</f>
        <v/>
      </c>
      <c r="N989" s="38">
        <f>IF(OR(A989="",M989=""),"",IF(AND(K989&lt;&gt;"Sold",K989&lt;&gt;"Discarded",M989&gt;=JoursDormant),"Yes",""))</f>
        <v/>
      </c>
      <c r="O989" s="38">
        <f>IF(B989="","",IFERROR(INDEX('Purchases'!$I$2:$I$1000,MATCH(B989,'Purchases'!$A$2:$A$1000,0)),""))</f>
        <v/>
      </c>
    </row>
    <row r="990">
      <c r="G990" s="36">
        <f>IF(B990="","",IFERROR(INDEX('Purchases'!$G$2:$G$1000,MATCH(B990,'Purchases'!$A$2:$A$1000,0)),""))</f>
        <v/>
      </c>
      <c r="H990" s="37">
        <f>IF(B990="","",IFERROR(INDEX('Purchases'!$B$2:$B$1000,MATCH(B990,'Purchases'!$A$2:$A$1000,0)),""))</f>
        <v/>
      </c>
      <c r="I990" s="35" t="n"/>
      <c r="K990" s="38">
        <f>IF(A990="","",IF(J990&lt;&gt;"","Discarded",IF(COUNTIF('Sales'!$B$2:$B$1000,A990)-COUNTIFS('Sales'!$B$2:$B$1000,A990,'Sales'!$F$2:$F$1000,"Cancelled")-COUNTIFS('Sales'!$B$2:$B$1000,A990,'Sales'!$F$2:$F$1000,"Returned")&gt;0,"Sold",IF(N(I990)&gt;0,"Online","In stock"))))</f>
        <v/>
      </c>
      <c r="L990" s="37">
        <f>IF(K990&lt;&gt;"Sold","",IFERROR(MAXIFS('Sales'!$A$2:$A$1000,'Sales'!$B$2:$B$1000,A990,'Sales'!$F$2:$F$1000,"&lt;&gt;Cancelled",'Sales'!$F$2:$F$1000,"&lt;&gt;Returned"),""))</f>
        <v/>
      </c>
      <c r="M990" s="39">
        <f>IF(OR(A990="",H990=""),"",IF(K990="Sold",IF(L990="","",L990-H990),TODAY()-H990))</f>
        <v/>
      </c>
      <c r="N990" s="38">
        <f>IF(OR(A990="",M990=""),"",IF(AND(K990&lt;&gt;"Sold",K990&lt;&gt;"Discarded",M990&gt;=JoursDormant),"Yes",""))</f>
        <v/>
      </c>
      <c r="O990" s="38">
        <f>IF(B990="","",IFERROR(INDEX('Purchases'!$I$2:$I$1000,MATCH(B990,'Purchases'!$A$2:$A$1000,0)),""))</f>
        <v/>
      </c>
    </row>
    <row r="991">
      <c r="G991" s="36">
        <f>IF(B991="","",IFERROR(INDEX('Purchases'!$G$2:$G$1000,MATCH(B991,'Purchases'!$A$2:$A$1000,0)),""))</f>
        <v/>
      </c>
      <c r="H991" s="37">
        <f>IF(B991="","",IFERROR(INDEX('Purchases'!$B$2:$B$1000,MATCH(B991,'Purchases'!$A$2:$A$1000,0)),""))</f>
        <v/>
      </c>
      <c r="I991" s="35" t="n"/>
      <c r="K991" s="38">
        <f>IF(A991="","",IF(J991&lt;&gt;"","Discarded",IF(COUNTIF('Sales'!$B$2:$B$1000,A991)-COUNTIFS('Sales'!$B$2:$B$1000,A991,'Sales'!$F$2:$F$1000,"Cancelled")-COUNTIFS('Sales'!$B$2:$B$1000,A991,'Sales'!$F$2:$F$1000,"Returned")&gt;0,"Sold",IF(N(I991)&gt;0,"Online","In stock"))))</f>
        <v/>
      </c>
      <c r="L991" s="37">
        <f>IF(K991&lt;&gt;"Sold","",IFERROR(MAXIFS('Sales'!$A$2:$A$1000,'Sales'!$B$2:$B$1000,A991,'Sales'!$F$2:$F$1000,"&lt;&gt;Cancelled",'Sales'!$F$2:$F$1000,"&lt;&gt;Returned"),""))</f>
        <v/>
      </c>
      <c r="M991" s="39">
        <f>IF(OR(A991="",H991=""),"",IF(K991="Sold",IF(L991="","",L991-H991),TODAY()-H991))</f>
        <v/>
      </c>
      <c r="N991" s="38">
        <f>IF(OR(A991="",M991=""),"",IF(AND(K991&lt;&gt;"Sold",K991&lt;&gt;"Discarded",M991&gt;=JoursDormant),"Yes",""))</f>
        <v/>
      </c>
      <c r="O991" s="38">
        <f>IF(B991="","",IFERROR(INDEX('Purchases'!$I$2:$I$1000,MATCH(B991,'Purchases'!$A$2:$A$1000,0)),""))</f>
        <v/>
      </c>
    </row>
    <row r="992">
      <c r="G992" s="36">
        <f>IF(B992="","",IFERROR(INDEX('Purchases'!$G$2:$G$1000,MATCH(B992,'Purchases'!$A$2:$A$1000,0)),""))</f>
        <v/>
      </c>
      <c r="H992" s="37">
        <f>IF(B992="","",IFERROR(INDEX('Purchases'!$B$2:$B$1000,MATCH(B992,'Purchases'!$A$2:$A$1000,0)),""))</f>
        <v/>
      </c>
      <c r="I992" s="35" t="n"/>
      <c r="K992" s="38">
        <f>IF(A992="","",IF(J992&lt;&gt;"","Discarded",IF(COUNTIF('Sales'!$B$2:$B$1000,A992)-COUNTIFS('Sales'!$B$2:$B$1000,A992,'Sales'!$F$2:$F$1000,"Cancelled")-COUNTIFS('Sales'!$B$2:$B$1000,A992,'Sales'!$F$2:$F$1000,"Returned")&gt;0,"Sold",IF(N(I992)&gt;0,"Online","In stock"))))</f>
        <v/>
      </c>
      <c r="L992" s="37">
        <f>IF(K992&lt;&gt;"Sold","",IFERROR(MAXIFS('Sales'!$A$2:$A$1000,'Sales'!$B$2:$B$1000,A992,'Sales'!$F$2:$F$1000,"&lt;&gt;Cancelled",'Sales'!$F$2:$F$1000,"&lt;&gt;Returned"),""))</f>
        <v/>
      </c>
      <c r="M992" s="39">
        <f>IF(OR(A992="",H992=""),"",IF(K992="Sold",IF(L992="","",L992-H992),TODAY()-H992))</f>
        <v/>
      </c>
      <c r="N992" s="38">
        <f>IF(OR(A992="",M992=""),"",IF(AND(K992&lt;&gt;"Sold",K992&lt;&gt;"Discarded",M992&gt;=JoursDormant),"Yes",""))</f>
        <v/>
      </c>
      <c r="O992" s="38">
        <f>IF(B992="","",IFERROR(INDEX('Purchases'!$I$2:$I$1000,MATCH(B992,'Purchases'!$A$2:$A$1000,0)),""))</f>
        <v/>
      </c>
    </row>
    <row r="993">
      <c r="G993" s="36">
        <f>IF(B993="","",IFERROR(INDEX('Purchases'!$G$2:$G$1000,MATCH(B993,'Purchases'!$A$2:$A$1000,0)),""))</f>
        <v/>
      </c>
      <c r="H993" s="37">
        <f>IF(B993="","",IFERROR(INDEX('Purchases'!$B$2:$B$1000,MATCH(B993,'Purchases'!$A$2:$A$1000,0)),""))</f>
        <v/>
      </c>
      <c r="I993" s="35" t="n"/>
      <c r="K993" s="38">
        <f>IF(A993="","",IF(J993&lt;&gt;"","Discarded",IF(COUNTIF('Sales'!$B$2:$B$1000,A993)-COUNTIFS('Sales'!$B$2:$B$1000,A993,'Sales'!$F$2:$F$1000,"Cancelled")-COUNTIFS('Sales'!$B$2:$B$1000,A993,'Sales'!$F$2:$F$1000,"Returned")&gt;0,"Sold",IF(N(I993)&gt;0,"Online","In stock"))))</f>
        <v/>
      </c>
      <c r="L993" s="37">
        <f>IF(K993&lt;&gt;"Sold","",IFERROR(MAXIFS('Sales'!$A$2:$A$1000,'Sales'!$B$2:$B$1000,A993,'Sales'!$F$2:$F$1000,"&lt;&gt;Cancelled",'Sales'!$F$2:$F$1000,"&lt;&gt;Returned"),""))</f>
        <v/>
      </c>
      <c r="M993" s="39">
        <f>IF(OR(A993="",H993=""),"",IF(K993="Sold",IF(L993="","",L993-H993),TODAY()-H993))</f>
        <v/>
      </c>
      <c r="N993" s="38">
        <f>IF(OR(A993="",M993=""),"",IF(AND(K993&lt;&gt;"Sold",K993&lt;&gt;"Discarded",M993&gt;=JoursDormant),"Yes",""))</f>
        <v/>
      </c>
      <c r="O993" s="38">
        <f>IF(B993="","",IFERROR(INDEX('Purchases'!$I$2:$I$1000,MATCH(B993,'Purchases'!$A$2:$A$1000,0)),""))</f>
        <v/>
      </c>
    </row>
    <row r="994">
      <c r="G994" s="36">
        <f>IF(B994="","",IFERROR(INDEX('Purchases'!$G$2:$G$1000,MATCH(B994,'Purchases'!$A$2:$A$1000,0)),""))</f>
        <v/>
      </c>
      <c r="H994" s="37">
        <f>IF(B994="","",IFERROR(INDEX('Purchases'!$B$2:$B$1000,MATCH(B994,'Purchases'!$A$2:$A$1000,0)),""))</f>
        <v/>
      </c>
      <c r="I994" s="35" t="n"/>
      <c r="K994" s="38">
        <f>IF(A994="","",IF(J994&lt;&gt;"","Discarded",IF(COUNTIF('Sales'!$B$2:$B$1000,A994)-COUNTIFS('Sales'!$B$2:$B$1000,A994,'Sales'!$F$2:$F$1000,"Cancelled")-COUNTIFS('Sales'!$B$2:$B$1000,A994,'Sales'!$F$2:$F$1000,"Returned")&gt;0,"Sold",IF(N(I994)&gt;0,"Online","In stock"))))</f>
        <v/>
      </c>
      <c r="L994" s="37">
        <f>IF(K994&lt;&gt;"Sold","",IFERROR(MAXIFS('Sales'!$A$2:$A$1000,'Sales'!$B$2:$B$1000,A994,'Sales'!$F$2:$F$1000,"&lt;&gt;Cancelled",'Sales'!$F$2:$F$1000,"&lt;&gt;Returned"),""))</f>
        <v/>
      </c>
      <c r="M994" s="39">
        <f>IF(OR(A994="",H994=""),"",IF(K994="Sold",IF(L994="","",L994-H994),TODAY()-H994))</f>
        <v/>
      </c>
      <c r="N994" s="38">
        <f>IF(OR(A994="",M994=""),"",IF(AND(K994&lt;&gt;"Sold",K994&lt;&gt;"Discarded",M994&gt;=JoursDormant),"Yes",""))</f>
        <v/>
      </c>
      <c r="O994" s="38">
        <f>IF(B994="","",IFERROR(INDEX('Purchases'!$I$2:$I$1000,MATCH(B994,'Purchases'!$A$2:$A$1000,0)),""))</f>
        <v/>
      </c>
    </row>
    <row r="995">
      <c r="G995" s="36">
        <f>IF(B995="","",IFERROR(INDEX('Purchases'!$G$2:$G$1000,MATCH(B995,'Purchases'!$A$2:$A$1000,0)),""))</f>
        <v/>
      </c>
      <c r="H995" s="37">
        <f>IF(B995="","",IFERROR(INDEX('Purchases'!$B$2:$B$1000,MATCH(B995,'Purchases'!$A$2:$A$1000,0)),""))</f>
        <v/>
      </c>
      <c r="I995" s="35" t="n"/>
      <c r="K995" s="38">
        <f>IF(A995="","",IF(J995&lt;&gt;"","Discarded",IF(COUNTIF('Sales'!$B$2:$B$1000,A995)-COUNTIFS('Sales'!$B$2:$B$1000,A995,'Sales'!$F$2:$F$1000,"Cancelled")-COUNTIFS('Sales'!$B$2:$B$1000,A995,'Sales'!$F$2:$F$1000,"Returned")&gt;0,"Sold",IF(N(I995)&gt;0,"Online","In stock"))))</f>
        <v/>
      </c>
      <c r="L995" s="37">
        <f>IF(K995&lt;&gt;"Sold","",IFERROR(MAXIFS('Sales'!$A$2:$A$1000,'Sales'!$B$2:$B$1000,A995,'Sales'!$F$2:$F$1000,"&lt;&gt;Cancelled",'Sales'!$F$2:$F$1000,"&lt;&gt;Returned"),""))</f>
        <v/>
      </c>
      <c r="M995" s="39">
        <f>IF(OR(A995="",H995=""),"",IF(K995="Sold",IF(L995="","",L995-H995),TODAY()-H995))</f>
        <v/>
      </c>
      <c r="N995" s="38">
        <f>IF(OR(A995="",M995=""),"",IF(AND(K995&lt;&gt;"Sold",K995&lt;&gt;"Discarded",M995&gt;=JoursDormant),"Yes",""))</f>
        <v/>
      </c>
      <c r="O995" s="38">
        <f>IF(B995="","",IFERROR(INDEX('Purchases'!$I$2:$I$1000,MATCH(B995,'Purchases'!$A$2:$A$1000,0)),""))</f>
        <v/>
      </c>
    </row>
    <row r="996">
      <c r="G996" s="36">
        <f>IF(B996="","",IFERROR(INDEX('Purchases'!$G$2:$G$1000,MATCH(B996,'Purchases'!$A$2:$A$1000,0)),""))</f>
        <v/>
      </c>
      <c r="H996" s="37">
        <f>IF(B996="","",IFERROR(INDEX('Purchases'!$B$2:$B$1000,MATCH(B996,'Purchases'!$A$2:$A$1000,0)),""))</f>
        <v/>
      </c>
      <c r="I996" s="35" t="n"/>
      <c r="K996" s="38">
        <f>IF(A996="","",IF(J996&lt;&gt;"","Discarded",IF(COUNTIF('Sales'!$B$2:$B$1000,A996)-COUNTIFS('Sales'!$B$2:$B$1000,A996,'Sales'!$F$2:$F$1000,"Cancelled")-COUNTIFS('Sales'!$B$2:$B$1000,A996,'Sales'!$F$2:$F$1000,"Returned")&gt;0,"Sold",IF(N(I996)&gt;0,"Online","In stock"))))</f>
        <v/>
      </c>
      <c r="L996" s="37">
        <f>IF(K996&lt;&gt;"Sold","",IFERROR(MAXIFS('Sales'!$A$2:$A$1000,'Sales'!$B$2:$B$1000,A996,'Sales'!$F$2:$F$1000,"&lt;&gt;Cancelled",'Sales'!$F$2:$F$1000,"&lt;&gt;Returned"),""))</f>
        <v/>
      </c>
      <c r="M996" s="39">
        <f>IF(OR(A996="",H996=""),"",IF(K996="Sold",IF(L996="","",L996-H996),TODAY()-H996))</f>
        <v/>
      </c>
      <c r="N996" s="38">
        <f>IF(OR(A996="",M996=""),"",IF(AND(K996&lt;&gt;"Sold",K996&lt;&gt;"Discarded",M996&gt;=JoursDormant),"Yes",""))</f>
        <v/>
      </c>
      <c r="O996" s="38">
        <f>IF(B996="","",IFERROR(INDEX('Purchases'!$I$2:$I$1000,MATCH(B996,'Purchases'!$A$2:$A$1000,0)),""))</f>
        <v/>
      </c>
    </row>
    <row r="997">
      <c r="G997" s="36">
        <f>IF(B997="","",IFERROR(INDEX('Purchases'!$G$2:$G$1000,MATCH(B997,'Purchases'!$A$2:$A$1000,0)),""))</f>
        <v/>
      </c>
      <c r="H997" s="37">
        <f>IF(B997="","",IFERROR(INDEX('Purchases'!$B$2:$B$1000,MATCH(B997,'Purchases'!$A$2:$A$1000,0)),""))</f>
        <v/>
      </c>
      <c r="I997" s="35" t="n"/>
      <c r="K997" s="38">
        <f>IF(A997="","",IF(J997&lt;&gt;"","Discarded",IF(COUNTIF('Sales'!$B$2:$B$1000,A997)-COUNTIFS('Sales'!$B$2:$B$1000,A997,'Sales'!$F$2:$F$1000,"Cancelled")-COUNTIFS('Sales'!$B$2:$B$1000,A997,'Sales'!$F$2:$F$1000,"Returned")&gt;0,"Sold",IF(N(I997)&gt;0,"Online","In stock"))))</f>
        <v/>
      </c>
      <c r="L997" s="37">
        <f>IF(K997&lt;&gt;"Sold","",IFERROR(MAXIFS('Sales'!$A$2:$A$1000,'Sales'!$B$2:$B$1000,A997,'Sales'!$F$2:$F$1000,"&lt;&gt;Cancelled",'Sales'!$F$2:$F$1000,"&lt;&gt;Returned"),""))</f>
        <v/>
      </c>
      <c r="M997" s="39">
        <f>IF(OR(A997="",H997=""),"",IF(K997="Sold",IF(L997="","",L997-H997),TODAY()-H997))</f>
        <v/>
      </c>
      <c r="N997" s="38">
        <f>IF(OR(A997="",M997=""),"",IF(AND(K997&lt;&gt;"Sold",K997&lt;&gt;"Discarded",M997&gt;=JoursDormant),"Yes",""))</f>
        <v/>
      </c>
      <c r="O997" s="38">
        <f>IF(B997="","",IFERROR(INDEX('Purchases'!$I$2:$I$1000,MATCH(B997,'Purchases'!$A$2:$A$1000,0)),""))</f>
        <v/>
      </c>
    </row>
    <row r="998">
      <c r="G998" s="36">
        <f>IF(B998="","",IFERROR(INDEX('Purchases'!$G$2:$G$1000,MATCH(B998,'Purchases'!$A$2:$A$1000,0)),""))</f>
        <v/>
      </c>
      <c r="H998" s="37">
        <f>IF(B998="","",IFERROR(INDEX('Purchases'!$B$2:$B$1000,MATCH(B998,'Purchases'!$A$2:$A$1000,0)),""))</f>
        <v/>
      </c>
      <c r="I998" s="35" t="n"/>
      <c r="K998" s="38">
        <f>IF(A998="","",IF(J998&lt;&gt;"","Discarded",IF(COUNTIF('Sales'!$B$2:$B$1000,A998)-COUNTIFS('Sales'!$B$2:$B$1000,A998,'Sales'!$F$2:$F$1000,"Cancelled")-COUNTIFS('Sales'!$B$2:$B$1000,A998,'Sales'!$F$2:$F$1000,"Returned")&gt;0,"Sold",IF(N(I998)&gt;0,"Online","In stock"))))</f>
        <v/>
      </c>
      <c r="L998" s="37">
        <f>IF(K998&lt;&gt;"Sold","",IFERROR(MAXIFS('Sales'!$A$2:$A$1000,'Sales'!$B$2:$B$1000,A998,'Sales'!$F$2:$F$1000,"&lt;&gt;Cancelled",'Sales'!$F$2:$F$1000,"&lt;&gt;Returned"),""))</f>
        <v/>
      </c>
      <c r="M998" s="39">
        <f>IF(OR(A998="",H998=""),"",IF(K998="Sold",IF(L998="","",L998-H998),TODAY()-H998))</f>
        <v/>
      </c>
      <c r="N998" s="38">
        <f>IF(OR(A998="",M998=""),"",IF(AND(K998&lt;&gt;"Sold",K998&lt;&gt;"Discarded",M998&gt;=JoursDormant),"Yes",""))</f>
        <v/>
      </c>
      <c r="O998" s="38">
        <f>IF(B998="","",IFERROR(INDEX('Purchases'!$I$2:$I$1000,MATCH(B998,'Purchases'!$A$2:$A$1000,0)),""))</f>
        <v/>
      </c>
    </row>
    <row r="999">
      <c r="G999" s="36">
        <f>IF(B999="","",IFERROR(INDEX('Purchases'!$G$2:$G$1000,MATCH(B999,'Purchases'!$A$2:$A$1000,0)),""))</f>
        <v/>
      </c>
      <c r="H999" s="37">
        <f>IF(B999="","",IFERROR(INDEX('Purchases'!$B$2:$B$1000,MATCH(B999,'Purchases'!$A$2:$A$1000,0)),""))</f>
        <v/>
      </c>
      <c r="I999" s="35" t="n"/>
      <c r="K999" s="38">
        <f>IF(A999="","",IF(J999&lt;&gt;"","Discarded",IF(COUNTIF('Sales'!$B$2:$B$1000,A999)-COUNTIFS('Sales'!$B$2:$B$1000,A999,'Sales'!$F$2:$F$1000,"Cancelled")-COUNTIFS('Sales'!$B$2:$B$1000,A999,'Sales'!$F$2:$F$1000,"Returned")&gt;0,"Sold",IF(N(I999)&gt;0,"Online","In stock"))))</f>
        <v/>
      </c>
      <c r="L999" s="37">
        <f>IF(K999&lt;&gt;"Sold","",IFERROR(MAXIFS('Sales'!$A$2:$A$1000,'Sales'!$B$2:$B$1000,A999,'Sales'!$F$2:$F$1000,"&lt;&gt;Cancelled",'Sales'!$F$2:$F$1000,"&lt;&gt;Returned"),""))</f>
        <v/>
      </c>
      <c r="M999" s="39">
        <f>IF(OR(A999="",H999=""),"",IF(K999="Sold",IF(L999="","",L999-H999),TODAY()-H999))</f>
        <v/>
      </c>
      <c r="N999" s="38">
        <f>IF(OR(A999="",M999=""),"",IF(AND(K999&lt;&gt;"Sold",K999&lt;&gt;"Discarded",M999&gt;=JoursDormant),"Yes",""))</f>
        <v/>
      </c>
      <c r="O999" s="38">
        <f>IF(B999="","",IFERROR(INDEX('Purchases'!$I$2:$I$1000,MATCH(B999,'Purchases'!$A$2:$A$1000,0)),""))</f>
        <v/>
      </c>
    </row>
    <row r="1000">
      <c r="G1000" s="36">
        <f>IF(B1000="","",IFERROR(INDEX('Purchases'!$G$2:$G$1000,MATCH(B1000,'Purchases'!$A$2:$A$1000,0)),""))</f>
        <v/>
      </c>
      <c r="H1000" s="37">
        <f>IF(B1000="","",IFERROR(INDEX('Purchases'!$B$2:$B$1000,MATCH(B1000,'Purchases'!$A$2:$A$1000,0)),""))</f>
        <v/>
      </c>
      <c r="I1000" s="35" t="n"/>
      <c r="K1000" s="38">
        <f>IF(A1000="","",IF(J1000&lt;&gt;"","Discarded",IF(COUNTIF('Sales'!$B$2:$B$1000,A1000)-COUNTIFS('Sales'!$B$2:$B$1000,A1000,'Sales'!$F$2:$F$1000,"Cancelled")-COUNTIFS('Sales'!$B$2:$B$1000,A1000,'Sales'!$F$2:$F$1000,"Returned")&gt;0,"Sold",IF(N(I1000)&gt;0,"Online","In stock"))))</f>
        <v/>
      </c>
      <c r="L1000" s="37">
        <f>IF(K1000&lt;&gt;"Sold","",IFERROR(MAXIFS('Sales'!$A$2:$A$1000,'Sales'!$B$2:$B$1000,A1000,'Sales'!$F$2:$F$1000,"&lt;&gt;Cancelled",'Sales'!$F$2:$F$1000,"&lt;&gt;Returned"),""))</f>
        <v/>
      </c>
      <c r="M1000" s="39">
        <f>IF(OR(A1000="",H1000=""),"",IF(K1000="Sold",IF(L1000="","",L1000-H1000),TODAY()-H1000))</f>
        <v/>
      </c>
      <c r="N1000" s="38">
        <f>IF(OR(A1000="",M1000=""),"",IF(AND(K1000&lt;&gt;"Sold",K1000&lt;&gt;"Discarded",M1000&gt;=JoursDormant),"Yes",""))</f>
        <v/>
      </c>
      <c r="O1000" s="38">
        <f>IF(B1000="","",IFERROR(INDEX('Purchases'!$I$2:$I$1000,MATCH(B1000,'Purchases'!$A$2:$A$1000,0)),""))</f>
        <v/>
      </c>
    </row>
  </sheetData>
  <conditionalFormatting sqref="A2:P1000">
    <cfRule type="expression" priority="1" dxfId="0">
      <formula>$N2="Yes"</formula>
    </cfRule>
    <cfRule type="expression" priority="2" dxfId="1">
      <formula>$K2="Sold"</formula>
    </cfRule>
  </conditionalFormatting>
  <dataValidations count="1">
    <dataValidation sqref="F2:F1000" showDropDown="0" showInputMessage="0" showErrorMessage="0" allowBlank="1" type="list">
      <formula1>"A,B,C"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0" customWidth="1" min="3" max="3"/>
    <col width="14" customWidth="1" min="4" max="4"/>
    <col width="16" customWidth="1" min="5" max="5"/>
    <col width="12" customWidth="1" min="6" max="6"/>
    <col width="14" customWidth="1" min="7" max="7"/>
    <col width="13" customWidth="1" min="8" max="8"/>
    <col width="12" customWidth="1" min="9" max="9"/>
    <col width="12" customWidth="1" min="10" max="10"/>
    <col width="13" customWidth="1" min="11" max="11"/>
    <col width="15" customWidth="1" min="12" max="12"/>
    <col width="13" customWidth="1" min="13" max="13"/>
    <col width="9" customWidth="1" min="14" max="14"/>
    <col width="12" customWidth="1" min="15" max="15"/>
    <col width="14" customWidth="1" min="16" max="16"/>
    <col width="24" customWidth="1" min="17" max="17"/>
  </cols>
  <sheetData>
    <row r="1" ht="30" customHeight="1">
      <c r="A1" s="10" t="inlineStr">
        <is>
          <t>Sale date</t>
        </is>
      </c>
      <c r="B1" s="10" t="inlineStr">
        <is>
          <t>SKU</t>
        </is>
      </c>
      <c r="C1" s="10" t="inlineStr">
        <is>
          <t>Item</t>
        </is>
      </c>
      <c r="D1" s="10" t="inlineStr">
        <is>
          <t>Sale price (€)</t>
        </is>
      </c>
      <c r="E1" s="10" t="inlineStr">
        <is>
          <t>Platform / account</t>
        </is>
      </c>
      <c r="F1" s="10" t="inlineStr">
        <is>
          <t>Status</t>
        </is>
      </c>
      <c r="G1" s="10" t="inlineStr">
        <is>
          <t>Payout date</t>
        </is>
      </c>
      <c r="H1" s="10" t="inlineStr">
        <is>
          <t>Purchase cost (€)</t>
        </is>
      </c>
      <c r="I1" s="10" t="inlineStr">
        <is>
          <t>Packaging (€)</t>
        </is>
      </c>
      <c r="J1" s="10" t="inlineStr">
        <is>
          <t>Other costs (€)</t>
        </is>
      </c>
      <c r="K1" s="10" t="inlineStr">
        <is>
          <t>Gross profit (€)</t>
        </is>
      </c>
      <c r="L1" s="10" t="inlineStr">
        <is>
          <t>Estimated contributions (€)</t>
        </is>
      </c>
      <c r="M1" s="10" t="inlineStr">
        <is>
          <t>Net profit (€)</t>
        </is>
      </c>
      <c r="N1" s="10" t="inlineStr">
        <is>
          <t>Margin %</t>
        </is>
      </c>
      <c r="O1" s="10" t="inlineStr">
        <is>
          <t>Days to sell</t>
        </is>
      </c>
      <c r="P1" s="10" t="inlineStr">
        <is>
          <t>Payout month</t>
        </is>
      </c>
      <c r="Q1" s="10" t="inlineStr">
        <is>
          <t>Note</t>
        </is>
      </c>
    </row>
    <row r="2">
      <c r="A2" s="33" t="n">
        <v>46208</v>
      </c>
      <c r="B2" t="inlineStr">
        <is>
          <t>A1.01</t>
        </is>
      </c>
      <c r="C2" s="38">
        <f>IF(B2="","",IFERROR(INDEX('Stock'!$C$2:$C$1000,MATCH(B2,'Stock'!$A$2:$A$1000,0)),""))</f>
        <v/>
      </c>
      <c r="D2" s="35" t="n">
        <v>38</v>
      </c>
      <c r="E2" t="inlineStr">
        <is>
          <t>Vinted</t>
        </is>
      </c>
      <c r="F2" t="inlineStr">
        <is>
          <t>Completed</t>
        </is>
      </c>
      <c r="G2" s="33" t="n">
        <v>46212</v>
      </c>
      <c r="H2" s="36">
        <f>IF(B2="","",IFERROR(INDEX('Stock'!$G$2:$G$1000,MATCH(B2,'Stock'!$A$2:$A$1000,0)),""))</f>
        <v/>
      </c>
      <c r="I2" s="36">
        <f>IF(A2="","",EmballageDefaut)</f>
        <v/>
      </c>
      <c r="J2" s="35" t="n">
        <v>0</v>
      </c>
      <c r="K2" s="36">
        <f>IF(OR(A2="",D2=""),"",IF(OR(F2="Cancelled",F2="Returned"),0,D2-N(H2)-N(I2)-N(J2)))</f>
        <v/>
      </c>
      <c r="L2" s="36">
        <f>IF(OR(A2="",D2=""),"",IF(OR(F2="Cancelled",F2="Returned"),0,D2*TauxTotal))</f>
        <v/>
      </c>
      <c r="M2" s="36">
        <f>IF(K2="","",K2-L2)</f>
        <v/>
      </c>
      <c r="N2" s="40">
        <f>IF(OR(K2="",N(D2)=0),"",IF(OR(F2="Cancelled",F2="Returned"),"",M2/D2))</f>
        <v/>
      </c>
      <c r="O2" s="39">
        <f>IF(OR(A2="",B2=""),"",IFERROR(A2-INDEX('Stock'!$H$2:$H$1000,MATCH(B2,'Stock'!$A$2:$A$1000,0)),""))</f>
        <v/>
      </c>
      <c r="P2" s="41">
        <f>IF(G2="","",DATE(YEAR(G2),MONTH(G2),1))</f>
        <v/>
      </c>
    </row>
    <row r="3">
      <c r="A3" s="33" t="n">
        <v>46271</v>
      </c>
      <c r="B3" t="inlineStr">
        <is>
          <t>A2.01</t>
        </is>
      </c>
      <c r="C3" s="38">
        <f>IF(B3="","",IFERROR(INDEX('Stock'!$C$2:$C$1000,MATCH(B3,'Stock'!$A$2:$A$1000,0)),""))</f>
        <v/>
      </c>
      <c r="D3" s="35" t="n">
        <v>24</v>
      </c>
      <c r="E3" t="inlineStr">
        <is>
          <t>Vinted</t>
        </is>
      </c>
      <c r="F3" t="inlineStr">
        <is>
          <t>Completed</t>
        </is>
      </c>
      <c r="G3" s="33" t="n">
        <v>46274</v>
      </c>
      <c r="H3" s="36">
        <f>IF(B3="","",IFERROR(INDEX('Stock'!$G$2:$G$1000,MATCH(B3,'Stock'!$A$2:$A$1000,0)),""))</f>
        <v/>
      </c>
      <c r="I3" s="36">
        <f>IF(A3="","",EmballageDefaut)</f>
        <v/>
      </c>
      <c r="J3" s="35" t="n">
        <v>0</v>
      </c>
      <c r="K3" s="36">
        <f>IF(OR(A3="",D3=""),"",IF(OR(F3="Cancelled",F3="Returned"),0,D3-N(H3)-N(I3)-N(J3)))</f>
        <v/>
      </c>
      <c r="L3" s="36">
        <f>IF(OR(A3="",D3=""),"",IF(OR(F3="Cancelled",F3="Returned"),0,D3*TauxTotal))</f>
        <v/>
      </c>
      <c r="M3" s="36">
        <f>IF(K3="","",K3-L3)</f>
        <v/>
      </c>
      <c r="N3" s="40">
        <f>IF(OR(K3="",N(D3)=0),"",IF(OR(F3="Cancelled",F3="Returned"),"",M3/D3))</f>
        <v/>
      </c>
      <c r="O3" s="39">
        <f>IF(OR(A3="",B3=""),"",IFERROR(A3-INDEX('Stock'!$H$2:$H$1000,MATCH(B3,'Stock'!$A$2:$A$1000,0)),""))</f>
        <v/>
      </c>
      <c r="P3" s="41">
        <f>IF(G3="","",DATE(YEAR(G3),MONTH(G3),1))</f>
        <v/>
      </c>
    </row>
    <row r="4">
      <c r="A4" s="33" t="n">
        <v>46273</v>
      </c>
      <c r="B4" t="inlineStr">
        <is>
          <t>A2.02</t>
        </is>
      </c>
      <c r="C4" s="38">
        <f>IF(B4="","",IFERROR(INDEX('Stock'!$C$2:$C$1000,MATCH(B4,'Stock'!$A$2:$A$1000,0)),""))</f>
        <v/>
      </c>
      <c r="D4" s="35" t="n">
        <v>20</v>
      </c>
      <c r="E4" t="inlineStr">
        <is>
          <t>Vinted</t>
        </is>
      </c>
      <c r="F4" t="inlineStr">
        <is>
          <t>Completed</t>
        </is>
      </c>
      <c r="G4" s="33" t="n">
        <v>46276</v>
      </c>
      <c r="H4" s="36">
        <f>IF(B4="","",IFERROR(INDEX('Stock'!$G$2:$G$1000,MATCH(B4,'Stock'!$A$2:$A$1000,0)),""))</f>
        <v/>
      </c>
      <c r="I4" s="36">
        <f>IF(A4="","",EmballageDefaut)</f>
        <v/>
      </c>
      <c r="J4" s="35" t="n">
        <v>0</v>
      </c>
      <c r="K4" s="36">
        <f>IF(OR(A4="",D4=""),"",IF(OR(F4="Cancelled",F4="Returned"),0,D4-N(H4)-N(I4)-N(J4)))</f>
        <v/>
      </c>
      <c r="L4" s="36">
        <f>IF(OR(A4="",D4=""),"",IF(OR(F4="Cancelled",F4="Returned"),0,D4*TauxTotal))</f>
        <v/>
      </c>
      <c r="M4" s="36">
        <f>IF(K4="","",K4-L4)</f>
        <v/>
      </c>
      <c r="N4" s="40">
        <f>IF(OR(K4="",N(D4)=0),"",IF(OR(F4="Cancelled",F4="Returned"),"",M4/D4))</f>
        <v/>
      </c>
      <c r="O4" s="39">
        <f>IF(OR(A4="",B4=""),"",IFERROR(A4-INDEX('Stock'!$H$2:$H$1000,MATCH(B4,'Stock'!$A$2:$A$1000,0)),""))</f>
        <v/>
      </c>
      <c r="P4" s="41">
        <f>IF(G4="","",DATE(YEAR(G4),MONTH(G4),1))</f>
        <v/>
      </c>
      <c r="Q4" t="inlineStr">
        <is>
          <t>Offer accepted at €20</t>
        </is>
      </c>
    </row>
    <row r="5">
      <c r="A5" s="33" t="n">
        <v>46277</v>
      </c>
      <c r="B5" t="inlineStr">
        <is>
          <t>A2.03</t>
        </is>
      </c>
      <c r="C5" s="38">
        <f>IF(B5="","",IFERROR(INDEX('Stock'!$C$2:$C$1000,MATCH(B5,'Stock'!$A$2:$A$1000,0)),""))</f>
        <v/>
      </c>
      <c r="D5" s="35" t="n">
        <v>24</v>
      </c>
      <c r="E5" t="inlineStr">
        <is>
          <t>Vinted</t>
        </is>
      </c>
      <c r="F5" t="inlineStr">
        <is>
          <t>Completed</t>
        </is>
      </c>
      <c r="G5" s="33" t="n">
        <v>46280</v>
      </c>
      <c r="H5" s="36">
        <f>IF(B5="","",IFERROR(INDEX('Stock'!$G$2:$G$1000,MATCH(B5,'Stock'!$A$2:$A$1000,0)),""))</f>
        <v/>
      </c>
      <c r="I5" s="36">
        <f>IF(A5="","",EmballageDefaut)</f>
        <v/>
      </c>
      <c r="J5" s="35" t="n">
        <v>0</v>
      </c>
      <c r="K5" s="36">
        <f>IF(OR(A5="",D5=""),"",IF(OR(F5="Cancelled",F5="Returned"),0,D5-N(H5)-N(I5)-N(J5)))</f>
        <v/>
      </c>
      <c r="L5" s="36">
        <f>IF(OR(A5="",D5=""),"",IF(OR(F5="Cancelled",F5="Returned"),0,D5*TauxTotal))</f>
        <v/>
      </c>
      <c r="M5" s="36">
        <f>IF(K5="","",K5-L5)</f>
        <v/>
      </c>
      <c r="N5" s="40">
        <f>IF(OR(K5="",N(D5)=0),"",IF(OR(F5="Cancelled",F5="Returned"),"",M5/D5))</f>
        <v/>
      </c>
      <c r="O5" s="39">
        <f>IF(OR(A5="",B5=""),"",IFERROR(A5-INDEX('Stock'!$H$2:$H$1000,MATCH(B5,'Stock'!$A$2:$A$1000,0)),""))</f>
        <v/>
      </c>
      <c r="P5" s="41">
        <f>IF(G5="","",DATE(YEAR(G5),MONTH(G5),1))</f>
        <v/>
      </c>
    </row>
    <row r="6">
      <c r="A6" s="33" t="n">
        <v>46280</v>
      </c>
      <c r="B6" t="inlineStr">
        <is>
          <t>A3.01</t>
        </is>
      </c>
      <c r="C6" s="38">
        <f>IF(B6="","",IFERROR(INDEX('Stock'!$C$2:$C$1000,MATCH(B6,'Stock'!$A$2:$A$1000,0)),""))</f>
        <v/>
      </c>
      <c r="D6" s="35" t="n">
        <v>32</v>
      </c>
      <c r="E6" t="inlineStr">
        <is>
          <t>Vinted</t>
        </is>
      </c>
      <c r="F6" t="inlineStr">
        <is>
          <t>Completed</t>
        </is>
      </c>
      <c r="G6" s="33" t="n">
        <v>46283</v>
      </c>
      <c r="H6" s="36">
        <f>IF(B6="","",IFERROR(INDEX('Stock'!$G$2:$G$1000,MATCH(B6,'Stock'!$A$2:$A$1000,0)),""))</f>
        <v/>
      </c>
      <c r="I6" s="36">
        <f>IF(A6="","",EmballageDefaut)</f>
        <v/>
      </c>
      <c r="J6" s="35" t="n">
        <v>0</v>
      </c>
      <c r="K6" s="36">
        <f>IF(OR(A6="",D6=""),"",IF(OR(F6="Cancelled",F6="Returned"),0,D6-N(H6)-N(I6)-N(J6)))</f>
        <v/>
      </c>
      <c r="L6" s="36">
        <f>IF(OR(A6="",D6=""),"",IF(OR(F6="Cancelled",F6="Returned"),0,D6*TauxTotal))</f>
        <v/>
      </c>
      <c r="M6" s="36">
        <f>IF(K6="","",K6-L6)</f>
        <v/>
      </c>
      <c r="N6" s="40">
        <f>IF(OR(K6="",N(D6)=0),"",IF(OR(F6="Cancelled",F6="Returned"),"",M6/D6))</f>
        <v/>
      </c>
      <c r="O6" s="39">
        <f>IF(OR(A6="",B6=""),"",IFERROR(A6-INDEX('Stock'!$H$2:$H$1000,MATCH(B6,'Stock'!$A$2:$A$1000,0)),""))</f>
        <v/>
      </c>
      <c r="P6" s="41">
        <f>IF(G6="","",DATE(YEAR(G6),MONTH(G6),1))</f>
        <v/>
      </c>
    </row>
    <row r="7">
      <c r="A7" s="33" t="n">
        <v>46283</v>
      </c>
      <c r="B7" t="inlineStr">
        <is>
          <t>A2.04</t>
        </is>
      </c>
      <c r="C7" s="38">
        <f>IF(B7="","",IFERROR(INDEX('Stock'!$C$2:$C$1000,MATCH(B7,'Stock'!$A$2:$A$1000,0)),""))</f>
        <v/>
      </c>
      <c r="D7" s="35" t="n">
        <v>25</v>
      </c>
      <c r="E7" t="inlineStr">
        <is>
          <t>Vinted</t>
        </is>
      </c>
      <c r="F7" t="inlineStr">
        <is>
          <t>Returned</t>
        </is>
      </c>
      <c r="G7" s="33" t="n">
        <v>46286</v>
      </c>
      <c r="H7" s="36">
        <f>IF(B7="","",IFERROR(INDEX('Stock'!$G$2:$G$1000,MATCH(B7,'Stock'!$A$2:$A$1000,0)),""))</f>
        <v/>
      </c>
      <c r="I7" s="36">
        <f>IF(A7="","",EmballageDefaut)</f>
        <v/>
      </c>
      <c r="J7" s="35" t="n">
        <v>0</v>
      </c>
      <c r="K7" s="36">
        <f>IF(OR(A7="",D7=""),"",IF(OR(F7="Cancelled",F7="Returned"),0,D7-N(H7)-N(I7)-N(J7)))</f>
        <v/>
      </c>
      <c r="L7" s="36">
        <f>IF(OR(A7="",D7=""),"",IF(OR(F7="Cancelled",F7="Returned"),0,D7*TauxTotal))</f>
        <v/>
      </c>
      <c r="M7" s="36">
        <f>IF(K7="","",K7-L7)</f>
        <v/>
      </c>
      <c r="N7" s="40">
        <f>IF(OR(K7="",N(D7)=0),"",IF(OR(F7="Cancelled",F7="Returned"),"",M7/D7))</f>
        <v/>
      </c>
      <c r="O7" s="39">
        <f>IF(OR(A7="",B7=""),"",IFERROR(A7-INDEX('Stock'!$H$2:$H$1000,MATCH(B7,'Stock'!$A$2:$A$1000,0)),""))</f>
        <v/>
      </c>
      <c r="P7" s="41">
        <f>IF(G7="","",DATE(YEAR(G7),MONTH(G7),1))</f>
        <v/>
      </c>
      <c r="Q7" t="inlineStr">
        <is>
          <t>Returned: size</t>
        </is>
      </c>
    </row>
    <row r="8">
      <c r="A8" s="33" t="n">
        <v>46284</v>
      </c>
      <c r="B8" t="inlineStr">
        <is>
          <t>A4.01</t>
        </is>
      </c>
      <c r="C8" s="38">
        <f>IF(B8="","",IFERROR(INDEX('Stock'!$C$2:$C$1000,MATCH(B8,'Stock'!$A$2:$A$1000,0)),""))</f>
        <v/>
      </c>
      <c r="D8" s="35" t="n">
        <v>35</v>
      </c>
      <c r="E8" t="inlineStr">
        <is>
          <t>Vinted</t>
        </is>
      </c>
      <c r="F8" t="inlineStr">
        <is>
          <t>Completed</t>
        </is>
      </c>
      <c r="G8" s="33" t="n">
        <v>46288</v>
      </c>
      <c r="H8" s="36">
        <f>IF(B8="","",IFERROR(INDEX('Stock'!$G$2:$G$1000,MATCH(B8,'Stock'!$A$2:$A$1000,0)),""))</f>
        <v/>
      </c>
      <c r="I8" s="36">
        <f>IF(A8="","",EmballageDefaut)</f>
        <v/>
      </c>
      <c r="J8" s="35" t="n">
        <v>0</v>
      </c>
      <c r="K8" s="36">
        <f>IF(OR(A8="",D8=""),"",IF(OR(F8="Cancelled",F8="Returned"),0,D8-N(H8)-N(I8)-N(J8)))</f>
        <v/>
      </c>
      <c r="L8" s="36">
        <f>IF(OR(A8="",D8=""),"",IF(OR(F8="Cancelled",F8="Returned"),0,D8*TauxTotal))</f>
        <v/>
      </c>
      <c r="M8" s="36">
        <f>IF(K8="","",K8-L8)</f>
        <v/>
      </c>
      <c r="N8" s="40">
        <f>IF(OR(K8="",N(D8)=0),"",IF(OR(F8="Cancelled",F8="Returned"),"",M8/D8))</f>
        <v/>
      </c>
      <c r="O8" s="39">
        <f>IF(OR(A8="",B8=""),"",IFERROR(A8-INDEX('Stock'!$H$2:$H$1000,MATCH(B8,'Stock'!$A$2:$A$1000,0)),""))</f>
        <v/>
      </c>
      <c r="P8" s="41">
        <f>IF(G8="","",DATE(YEAR(G8),MONTH(G8),1))</f>
        <v/>
      </c>
    </row>
    <row r="9">
      <c r="A9" s="33" t="n">
        <v>46289</v>
      </c>
      <c r="B9" t="inlineStr">
        <is>
          <t>A2.05</t>
        </is>
      </c>
      <c r="C9" s="38">
        <f>IF(B9="","",IFERROR(INDEX('Stock'!$C$2:$C$1000,MATCH(B9,'Stock'!$A$2:$A$1000,0)),""))</f>
        <v/>
      </c>
      <c r="D9" s="35" t="n">
        <v>22</v>
      </c>
      <c r="E9" t="inlineStr">
        <is>
          <t>Vinted</t>
        </is>
      </c>
      <c r="F9" t="inlineStr">
        <is>
          <t>Completed</t>
        </is>
      </c>
      <c r="G9" s="33" t="n">
        <v>46292</v>
      </c>
      <c r="H9" s="36">
        <f>IF(B9="","",IFERROR(INDEX('Stock'!$G$2:$G$1000,MATCH(B9,'Stock'!$A$2:$A$1000,0)),""))</f>
        <v/>
      </c>
      <c r="I9" s="36">
        <f>IF(A9="","",EmballageDefaut)</f>
        <v/>
      </c>
      <c r="J9" s="35" t="n">
        <v>0</v>
      </c>
      <c r="K9" s="36">
        <f>IF(OR(A9="",D9=""),"",IF(OR(F9="Cancelled",F9="Returned"),0,D9-N(H9)-N(I9)-N(J9)))</f>
        <v/>
      </c>
      <c r="L9" s="36">
        <f>IF(OR(A9="",D9=""),"",IF(OR(F9="Cancelled",F9="Returned"),0,D9*TauxTotal))</f>
        <v/>
      </c>
      <c r="M9" s="36">
        <f>IF(K9="","",K9-L9)</f>
        <v/>
      </c>
      <c r="N9" s="40">
        <f>IF(OR(K9="",N(D9)=0),"",IF(OR(F9="Cancelled",F9="Returned"),"",M9/D9))</f>
        <v/>
      </c>
      <c r="O9" s="39">
        <f>IF(OR(A9="",B9=""),"",IFERROR(A9-INDEX('Stock'!$H$2:$H$1000,MATCH(B9,'Stock'!$A$2:$A$1000,0)),""))</f>
        <v/>
      </c>
      <c r="P9" s="41">
        <f>IF(G9="","",DATE(YEAR(G9),MONTH(G9),1))</f>
        <v/>
      </c>
    </row>
    <row r="10">
      <c r="A10" s="33" t="n">
        <v>46292</v>
      </c>
      <c r="B10" t="inlineStr">
        <is>
          <t>A4.02</t>
        </is>
      </c>
      <c r="C10" s="38">
        <f>IF(B10="","",IFERROR(INDEX('Stock'!$C$2:$C$1000,MATCH(B10,'Stock'!$A$2:$A$1000,0)),""))</f>
        <v/>
      </c>
      <c r="D10" s="35" t="n">
        <v>33</v>
      </c>
      <c r="E10" t="inlineStr">
        <is>
          <t>Vinted</t>
        </is>
      </c>
      <c r="F10" t="inlineStr">
        <is>
          <t>Completed</t>
        </is>
      </c>
      <c r="G10" s="33" t="n">
        <v>46296</v>
      </c>
      <c r="H10" s="36">
        <f>IF(B10="","",IFERROR(INDEX('Stock'!$G$2:$G$1000,MATCH(B10,'Stock'!$A$2:$A$1000,0)),""))</f>
        <v/>
      </c>
      <c r="I10" s="36">
        <f>IF(A10="","",EmballageDefaut)</f>
        <v/>
      </c>
      <c r="J10" s="35" t="n">
        <v>0</v>
      </c>
      <c r="K10" s="36">
        <f>IF(OR(A10="",D10=""),"",IF(OR(F10="Cancelled",F10="Returned"),0,D10-N(H10)-N(I10)-N(J10)))</f>
        <v/>
      </c>
      <c r="L10" s="36">
        <f>IF(OR(A10="",D10=""),"",IF(OR(F10="Cancelled",F10="Returned"),0,D10*TauxTotal))</f>
        <v/>
      </c>
      <c r="M10" s="36">
        <f>IF(K10="","",K10-L10)</f>
        <v/>
      </c>
      <c r="N10" s="40">
        <f>IF(OR(K10="",N(D10)=0),"",IF(OR(F10="Cancelled",F10="Returned"),"",M10/D10))</f>
        <v/>
      </c>
      <c r="O10" s="39">
        <f>IF(OR(A10="",B10=""),"",IFERROR(A10-INDEX('Stock'!$H$2:$H$1000,MATCH(B10,'Stock'!$A$2:$A$1000,0)),""))</f>
        <v/>
      </c>
      <c r="P10" s="41">
        <f>IF(G10="","",DATE(YEAR(G10),MONTH(G10),1))</f>
        <v/>
      </c>
      <c r="Q10" t="inlineStr">
        <is>
          <t>Paid out in October</t>
        </is>
      </c>
    </row>
    <row r="11">
      <c r="A11" s="33" t="n">
        <v>46295</v>
      </c>
      <c r="B11" t="inlineStr">
        <is>
          <t>A2.06</t>
        </is>
      </c>
      <c r="C11" s="38">
        <f>IF(B11="","",IFERROR(INDEX('Stock'!$C$2:$C$1000,MATCH(B11,'Stock'!$A$2:$A$1000,0)),""))</f>
        <v/>
      </c>
      <c r="D11" s="35" t="n">
        <v>22</v>
      </c>
      <c r="E11" t="inlineStr">
        <is>
          <t>Vinted</t>
        </is>
      </c>
      <c r="F11" t="inlineStr">
        <is>
          <t>Cancelled</t>
        </is>
      </c>
      <c r="G11" s="33" t="n"/>
      <c r="H11" s="36">
        <f>IF(B11="","",IFERROR(INDEX('Stock'!$G$2:$G$1000,MATCH(B11,'Stock'!$A$2:$A$1000,0)),""))</f>
        <v/>
      </c>
      <c r="I11" s="36">
        <f>IF(A11="","",EmballageDefaut)</f>
        <v/>
      </c>
      <c r="J11" s="35" t="n">
        <v>0</v>
      </c>
      <c r="K11" s="36">
        <f>IF(OR(A11="",D11=""),"",IF(OR(F11="Cancelled",F11="Returned"),0,D11-N(H11)-N(I11)-N(J11)))</f>
        <v/>
      </c>
      <c r="L11" s="36">
        <f>IF(OR(A11="",D11=""),"",IF(OR(F11="Cancelled",F11="Returned"),0,D11*TauxTotal))</f>
        <v/>
      </c>
      <c r="M11" s="36">
        <f>IF(K11="","",K11-L11)</f>
        <v/>
      </c>
      <c r="N11" s="40">
        <f>IF(OR(K11="",N(D11)=0),"",IF(OR(F11="Cancelled",F11="Returned"),"",M11/D11))</f>
        <v/>
      </c>
      <c r="O11" s="39">
        <f>IF(OR(A11="",B11=""),"",IFERROR(A11-INDEX('Stock'!$H$2:$H$1000,MATCH(B11,'Stock'!$A$2:$A$1000,0)),""))</f>
        <v/>
      </c>
      <c r="P11" s="41">
        <f>IF(G11="","",DATE(YEAR(G11),MONTH(G11),1))</f>
        <v/>
      </c>
      <c r="Q11" t="inlineStr">
        <is>
          <t>Buyer never paid</t>
        </is>
      </c>
    </row>
    <row r="12">
      <c r="A12" s="33" t="n">
        <v>46297</v>
      </c>
      <c r="B12" t="inlineStr">
        <is>
          <t>A5.01</t>
        </is>
      </c>
      <c r="C12" s="38">
        <f>IF(B12="","",IFERROR(INDEX('Stock'!$C$2:$C$1000,MATCH(B12,'Stock'!$A$2:$A$1000,0)),""))</f>
        <v/>
      </c>
      <c r="D12" s="35" t="n">
        <v>45</v>
      </c>
      <c r="E12" t="inlineStr">
        <is>
          <t>Vinted</t>
        </is>
      </c>
      <c r="F12" t="inlineStr">
        <is>
          <t>Completed</t>
        </is>
      </c>
      <c r="G12" s="33" t="n">
        <v>46301</v>
      </c>
      <c r="H12" s="36">
        <f>IF(B12="","",IFERROR(INDEX('Stock'!$G$2:$G$1000,MATCH(B12,'Stock'!$A$2:$A$1000,0)),""))</f>
        <v/>
      </c>
      <c r="I12" s="36">
        <f>IF(A12="","",EmballageDefaut)</f>
        <v/>
      </c>
      <c r="J12" s="35" t="n">
        <v>0</v>
      </c>
      <c r="K12" s="36">
        <f>IF(OR(A12="",D12=""),"",IF(OR(F12="Cancelled",F12="Returned"),0,D12-N(H12)-N(I12)-N(J12)))</f>
        <v/>
      </c>
      <c r="L12" s="36">
        <f>IF(OR(A12="",D12=""),"",IF(OR(F12="Cancelled",F12="Returned"),0,D12*TauxTotal))</f>
        <v/>
      </c>
      <c r="M12" s="36">
        <f>IF(K12="","",K12-L12)</f>
        <v/>
      </c>
      <c r="N12" s="40">
        <f>IF(OR(K12="",N(D12)=0),"",IF(OR(F12="Cancelled",F12="Returned"),"",M12/D12))</f>
        <v/>
      </c>
      <c r="O12" s="39">
        <f>IF(OR(A12="",B12=""),"",IFERROR(A12-INDEX('Stock'!$H$2:$H$1000,MATCH(B12,'Stock'!$A$2:$A$1000,0)),""))</f>
        <v/>
      </c>
      <c r="P12" s="41">
        <f>IF(G12="","",DATE(YEAR(G12),MONTH(G12),1))</f>
        <v/>
      </c>
    </row>
    <row r="13">
      <c r="A13" s="33" t="n">
        <v>46299</v>
      </c>
      <c r="B13" t="inlineStr">
        <is>
          <t>A2.07</t>
        </is>
      </c>
      <c r="C13" s="38">
        <f>IF(B13="","",IFERROR(INDEX('Stock'!$C$2:$C$1000,MATCH(B13,'Stock'!$A$2:$A$1000,0)),""))</f>
        <v/>
      </c>
      <c r="D13" s="35" t="n">
        <v>23</v>
      </c>
      <c r="E13" t="inlineStr">
        <is>
          <t>Vinted</t>
        </is>
      </c>
      <c r="F13" t="inlineStr">
        <is>
          <t>Completed</t>
        </is>
      </c>
      <c r="G13" s="33" t="n">
        <v>46302</v>
      </c>
      <c r="H13" s="36">
        <f>IF(B13="","",IFERROR(INDEX('Stock'!$G$2:$G$1000,MATCH(B13,'Stock'!$A$2:$A$1000,0)),""))</f>
        <v/>
      </c>
      <c r="I13" s="36">
        <f>IF(A13="","",EmballageDefaut)</f>
        <v/>
      </c>
      <c r="J13" s="35" t="n">
        <v>0</v>
      </c>
      <c r="K13" s="36">
        <f>IF(OR(A13="",D13=""),"",IF(OR(F13="Cancelled",F13="Returned"),0,D13-N(H13)-N(I13)-N(J13)))</f>
        <v/>
      </c>
      <c r="L13" s="36">
        <f>IF(OR(A13="",D13=""),"",IF(OR(F13="Cancelled",F13="Returned"),0,D13*TauxTotal))</f>
        <v/>
      </c>
      <c r="M13" s="36">
        <f>IF(K13="","",K13-L13)</f>
        <v/>
      </c>
      <c r="N13" s="40">
        <f>IF(OR(K13="",N(D13)=0),"",IF(OR(F13="Cancelled",F13="Returned"),"",M13/D13))</f>
        <v/>
      </c>
      <c r="O13" s="39">
        <f>IF(OR(A13="",B13=""),"",IFERROR(A13-INDEX('Stock'!$H$2:$H$1000,MATCH(B13,'Stock'!$A$2:$A$1000,0)),""))</f>
        <v/>
      </c>
      <c r="P13" s="41">
        <f>IF(G13="","",DATE(YEAR(G13),MONTH(G13),1))</f>
        <v/>
      </c>
    </row>
    <row r="14">
      <c r="A14" s="33" t="n">
        <v>46302</v>
      </c>
      <c r="B14" t="inlineStr">
        <is>
          <t>A2.08</t>
        </is>
      </c>
      <c r="C14" s="38">
        <f>IF(B14="","",IFERROR(INDEX('Stock'!$C$2:$C$1000,MATCH(B14,'Stock'!$A$2:$A$1000,0)),""))</f>
        <v/>
      </c>
      <c r="D14" s="35" t="n">
        <v>22</v>
      </c>
      <c r="E14" t="inlineStr">
        <is>
          <t>Vinted</t>
        </is>
      </c>
      <c r="F14" t="inlineStr">
        <is>
          <t>Completed</t>
        </is>
      </c>
      <c r="G14" s="33" t="n">
        <v>46305</v>
      </c>
      <c r="H14" s="36">
        <f>IF(B14="","",IFERROR(INDEX('Stock'!$G$2:$G$1000,MATCH(B14,'Stock'!$A$2:$A$1000,0)),""))</f>
        <v/>
      </c>
      <c r="I14" s="36">
        <f>IF(A14="","",EmballageDefaut)</f>
        <v/>
      </c>
      <c r="J14" s="35" t="n">
        <v>0</v>
      </c>
      <c r="K14" s="36">
        <f>IF(OR(A14="",D14=""),"",IF(OR(F14="Cancelled",F14="Returned"),0,D14-N(H14)-N(I14)-N(J14)))</f>
        <v/>
      </c>
      <c r="L14" s="36">
        <f>IF(OR(A14="",D14=""),"",IF(OR(F14="Cancelled",F14="Returned"),0,D14*TauxTotal))</f>
        <v/>
      </c>
      <c r="M14" s="36">
        <f>IF(K14="","",K14-L14)</f>
        <v/>
      </c>
      <c r="N14" s="40">
        <f>IF(OR(K14="",N(D14)=0),"",IF(OR(F14="Cancelled",F14="Returned"),"",M14/D14))</f>
        <v/>
      </c>
      <c r="O14" s="39">
        <f>IF(OR(A14="",B14=""),"",IFERROR(A14-INDEX('Stock'!$H$2:$H$1000,MATCH(B14,'Stock'!$A$2:$A$1000,0)),""))</f>
        <v/>
      </c>
      <c r="P14" s="41">
        <f>IF(G14="","",DATE(YEAR(G14),MONTH(G14),1))</f>
        <v/>
      </c>
    </row>
    <row r="15">
      <c r="A15" s="33" t="n">
        <v>46304</v>
      </c>
      <c r="B15" t="inlineStr">
        <is>
          <t>A4.03</t>
        </is>
      </c>
      <c r="C15" s="38">
        <f>IF(B15="","",IFERROR(INDEX('Stock'!$C$2:$C$1000,MATCH(B15,'Stock'!$A$2:$A$1000,0)),""))</f>
        <v/>
      </c>
      <c r="D15" s="35" t="n">
        <v>32</v>
      </c>
      <c r="E15" t="inlineStr">
        <is>
          <t>Vinted</t>
        </is>
      </c>
      <c r="F15" t="inlineStr">
        <is>
          <t>Completed</t>
        </is>
      </c>
      <c r="G15" s="33" t="n">
        <v>46308</v>
      </c>
      <c r="H15" s="36">
        <f>IF(B15="","",IFERROR(INDEX('Stock'!$G$2:$G$1000,MATCH(B15,'Stock'!$A$2:$A$1000,0)),""))</f>
        <v/>
      </c>
      <c r="I15" s="36">
        <f>IF(A15="","",EmballageDefaut)</f>
        <v/>
      </c>
      <c r="J15" s="35" t="n">
        <v>2.5</v>
      </c>
      <c r="K15" s="36">
        <f>IF(OR(A15="",D15=""),"",IF(OR(F15="Cancelled",F15="Returned"),0,D15-N(H15)-N(I15)-N(J15)))</f>
        <v/>
      </c>
      <c r="L15" s="36">
        <f>IF(OR(A15="",D15=""),"",IF(OR(F15="Cancelled",F15="Returned"),0,D15*TauxTotal))</f>
        <v/>
      </c>
      <c r="M15" s="36">
        <f>IF(K15="","",K15-L15)</f>
        <v/>
      </c>
      <c r="N15" s="40">
        <f>IF(OR(K15="",N(D15)=0),"",IF(OR(F15="Cancelled",F15="Returned"),"",M15/D15))</f>
        <v/>
      </c>
      <c r="O15" s="39">
        <f>IF(OR(A15="",B15=""),"",IFERROR(A15-INDEX('Stock'!$H$2:$H$1000,MATCH(B15,'Stock'!$A$2:$A$1000,0)),""))</f>
        <v/>
      </c>
      <c r="P15" s="41">
        <f>IF(G15="","",DATE(YEAR(G15),MONTH(G15),1))</f>
        <v/>
      </c>
      <c r="Q15" t="inlineStr">
        <is>
          <t>Bump €2.50</t>
        </is>
      </c>
    </row>
    <row r="16">
      <c r="A16" s="33" t="n">
        <v>46306</v>
      </c>
      <c r="B16" t="inlineStr">
        <is>
          <t>A6.01</t>
        </is>
      </c>
      <c r="C16" s="38">
        <f>IF(B16="","",IFERROR(INDEX('Stock'!$C$2:$C$1000,MATCH(B16,'Stock'!$A$2:$A$1000,0)),""))</f>
        <v/>
      </c>
      <c r="D16" s="35" t="n">
        <v>55</v>
      </c>
      <c r="E16" t="inlineStr">
        <is>
          <t>Vinted</t>
        </is>
      </c>
      <c r="F16" t="inlineStr">
        <is>
          <t>Completed</t>
        </is>
      </c>
      <c r="G16" s="33" t="n">
        <v>46310</v>
      </c>
      <c r="H16" s="36">
        <f>IF(B16="","",IFERROR(INDEX('Stock'!$G$2:$G$1000,MATCH(B16,'Stock'!$A$2:$A$1000,0)),""))</f>
        <v/>
      </c>
      <c r="I16" s="36">
        <f>IF(A16="","",EmballageDefaut)</f>
        <v/>
      </c>
      <c r="J16" s="35" t="n">
        <v>0</v>
      </c>
      <c r="K16" s="36">
        <f>IF(OR(A16="",D16=""),"",IF(OR(F16="Cancelled",F16="Returned"),0,D16-N(H16)-N(I16)-N(J16)))</f>
        <v/>
      </c>
      <c r="L16" s="36">
        <f>IF(OR(A16="",D16=""),"",IF(OR(F16="Cancelled",F16="Returned"),0,D16*TauxTotal))</f>
        <v/>
      </c>
      <c r="M16" s="36">
        <f>IF(K16="","",K16-L16)</f>
        <v/>
      </c>
      <c r="N16" s="40">
        <f>IF(OR(K16="",N(D16)=0),"",IF(OR(F16="Cancelled",F16="Returned"),"",M16/D16))</f>
        <v/>
      </c>
      <c r="O16" s="39">
        <f>IF(OR(A16="",B16=""),"",IFERROR(A16-INDEX('Stock'!$H$2:$H$1000,MATCH(B16,'Stock'!$A$2:$A$1000,0)),""))</f>
        <v/>
      </c>
      <c r="P16" s="41">
        <f>IF(G16="","",DATE(YEAR(G16),MONTH(G16),1))</f>
        <v/>
      </c>
    </row>
    <row r="17">
      <c r="A17" s="33" t="n">
        <v>46309</v>
      </c>
      <c r="B17" t="inlineStr">
        <is>
          <t>A2.09</t>
        </is>
      </c>
      <c r="C17" s="38">
        <f>IF(B17="","",IFERROR(INDEX('Stock'!$C$2:$C$1000,MATCH(B17,'Stock'!$A$2:$A$1000,0)),""))</f>
        <v/>
      </c>
      <c r="D17" s="35" t="n">
        <v>25</v>
      </c>
      <c r="E17" t="inlineStr">
        <is>
          <t>Vinted</t>
        </is>
      </c>
      <c r="F17" t="inlineStr">
        <is>
          <t>Completed</t>
        </is>
      </c>
      <c r="G17" s="33" t="n">
        <v>46312</v>
      </c>
      <c r="H17" s="36">
        <f>IF(B17="","",IFERROR(INDEX('Stock'!$G$2:$G$1000,MATCH(B17,'Stock'!$A$2:$A$1000,0)),""))</f>
        <v/>
      </c>
      <c r="I17" s="36">
        <f>IF(A17="","",EmballageDefaut)</f>
        <v/>
      </c>
      <c r="J17" s="35" t="n">
        <v>0</v>
      </c>
      <c r="K17" s="36">
        <f>IF(OR(A17="",D17=""),"",IF(OR(F17="Cancelled",F17="Returned"),0,D17-N(H17)-N(I17)-N(J17)))</f>
        <v/>
      </c>
      <c r="L17" s="36">
        <f>IF(OR(A17="",D17=""),"",IF(OR(F17="Cancelled",F17="Returned"),0,D17*TauxTotal))</f>
        <v/>
      </c>
      <c r="M17" s="36">
        <f>IF(K17="","",K17-L17)</f>
        <v/>
      </c>
      <c r="N17" s="40">
        <f>IF(OR(K17="",N(D17)=0),"",IF(OR(F17="Cancelled",F17="Returned"),"",M17/D17))</f>
        <v/>
      </c>
      <c r="O17" s="39">
        <f>IF(OR(A17="",B17=""),"",IFERROR(A17-INDEX('Stock'!$H$2:$H$1000,MATCH(B17,'Stock'!$A$2:$A$1000,0)),""))</f>
        <v/>
      </c>
      <c r="P17" s="41">
        <f>IF(G17="","",DATE(YEAR(G17),MONTH(G17),1))</f>
        <v/>
      </c>
    </row>
    <row r="18">
      <c r="A18" s="33" t="n">
        <v>46311</v>
      </c>
      <c r="B18" t="inlineStr">
        <is>
          <t>A2.04</t>
        </is>
      </c>
      <c r="C18" s="38">
        <f>IF(B18="","",IFERROR(INDEX('Stock'!$C$2:$C$1000,MATCH(B18,'Stock'!$A$2:$A$1000,0)),""))</f>
        <v/>
      </c>
      <c r="D18" s="35" t="n">
        <v>22</v>
      </c>
      <c r="E18" t="inlineStr">
        <is>
          <t>Vinted</t>
        </is>
      </c>
      <c r="F18" t="inlineStr">
        <is>
          <t>Completed</t>
        </is>
      </c>
      <c r="G18" s="33" t="n">
        <v>46314</v>
      </c>
      <c r="H18" s="36">
        <f>IF(B18="","",IFERROR(INDEX('Stock'!$G$2:$G$1000,MATCH(B18,'Stock'!$A$2:$A$1000,0)),""))</f>
        <v/>
      </c>
      <c r="I18" s="36">
        <f>IF(A18="","",EmballageDefaut)</f>
        <v/>
      </c>
      <c r="J18" s="35" t="n">
        <v>0</v>
      </c>
      <c r="K18" s="36">
        <f>IF(OR(A18="",D18=""),"",IF(OR(F18="Cancelled",F18="Returned"),0,D18-N(H18)-N(I18)-N(J18)))</f>
        <v/>
      </c>
      <c r="L18" s="36">
        <f>IF(OR(A18="",D18=""),"",IF(OR(F18="Cancelled",F18="Returned"),0,D18*TauxTotal))</f>
        <v/>
      </c>
      <c r="M18" s="36">
        <f>IF(K18="","",K18-L18)</f>
        <v/>
      </c>
      <c r="N18" s="40">
        <f>IF(OR(K18="",N(D18)=0),"",IF(OR(F18="Cancelled",F18="Returned"),"",M18/D18))</f>
        <v/>
      </c>
      <c r="O18" s="39">
        <f>IF(OR(A18="",B18=""),"",IFERROR(A18-INDEX('Stock'!$H$2:$H$1000,MATCH(B18,'Stock'!$A$2:$A$1000,0)),""))</f>
        <v/>
      </c>
      <c r="P18" s="41">
        <f>IF(G18="","",DATE(YEAR(G18),MONTH(G18),1))</f>
        <v/>
      </c>
      <c r="Q18" t="inlineStr">
        <is>
          <t>Resold after return</t>
        </is>
      </c>
    </row>
    <row r="19">
      <c r="A19" s="33" t="n">
        <v>46313</v>
      </c>
      <c r="B19" t="inlineStr">
        <is>
          <t>A6.02</t>
        </is>
      </c>
      <c r="C19" s="38">
        <f>IF(B19="","",IFERROR(INDEX('Stock'!$C$2:$C$1000,MATCH(B19,'Stock'!$A$2:$A$1000,0)),""))</f>
        <v/>
      </c>
      <c r="D19" s="35" t="n">
        <v>55</v>
      </c>
      <c r="E19" t="inlineStr">
        <is>
          <t>Vinted</t>
        </is>
      </c>
      <c r="F19" t="inlineStr">
        <is>
          <t>Shipped</t>
        </is>
      </c>
      <c r="G19" s="33" t="n"/>
      <c r="H19" s="36">
        <f>IF(B19="","",IFERROR(INDEX('Stock'!$G$2:$G$1000,MATCH(B19,'Stock'!$A$2:$A$1000,0)),""))</f>
        <v/>
      </c>
      <c r="I19" s="36">
        <f>IF(A19="","",EmballageDefaut)</f>
        <v/>
      </c>
      <c r="J19" s="35" t="n">
        <v>0</v>
      </c>
      <c r="K19" s="36">
        <f>IF(OR(A19="",D19=""),"",IF(OR(F19="Cancelled",F19="Returned"),0,D19-N(H19)-N(I19)-N(J19)))</f>
        <v/>
      </c>
      <c r="L19" s="36">
        <f>IF(OR(A19="",D19=""),"",IF(OR(F19="Cancelled",F19="Returned"),0,D19*TauxTotal))</f>
        <v/>
      </c>
      <c r="M19" s="36">
        <f>IF(K19="","",K19-L19)</f>
        <v/>
      </c>
      <c r="N19" s="40">
        <f>IF(OR(K19="",N(D19)=0),"",IF(OR(F19="Cancelled",F19="Returned"),"",M19/D19))</f>
        <v/>
      </c>
      <c r="O19" s="39">
        <f>IF(OR(A19="",B19=""),"",IFERROR(A19-INDEX('Stock'!$H$2:$H$1000,MATCH(B19,'Stock'!$A$2:$A$1000,0)),""))</f>
        <v/>
      </c>
      <c r="P19" s="41">
        <f>IF(G19="","",DATE(YEAR(G19),MONTH(G19),1))</f>
        <v/>
      </c>
    </row>
    <row r="20">
      <c r="A20" s="33" t="n">
        <v>46315</v>
      </c>
      <c r="B20" t="inlineStr">
        <is>
          <t>A7.01</t>
        </is>
      </c>
      <c r="C20" s="38">
        <f>IF(B20="","",IFERROR(INDEX('Stock'!$C$2:$C$1000,MATCH(B20,'Stock'!$A$2:$A$1000,0)),""))</f>
        <v/>
      </c>
      <c r="D20" s="35" t="n">
        <v>24</v>
      </c>
      <c r="E20" t="inlineStr">
        <is>
          <t>Vinted</t>
        </is>
      </c>
      <c r="F20" t="inlineStr">
        <is>
          <t>To ship</t>
        </is>
      </c>
      <c r="G20" s="33" t="n"/>
      <c r="H20" s="36">
        <f>IF(B20="","",IFERROR(INDEX('Stock'!$G$2:$G$1000,MATCH(B20,'Stock'!$A$2:$A$1000,0)),""))</f>
        <v/>
      </c>
      <c r="I20" s="36">
        <f>IF(A20="","",EmballageDefaut)</f>
        <v/>
      </c>
      <c r="J20" s="35" t="n">
        <v>0</v>
      </c>
      <c r="K20" s="36">
        <f>IF(OR(A20="",D20=""),"",IF(OR(F20="Cancelled",F20="Returned"),0,D20-N(H20)-N(I20)-N(J20)))</f>
        <v/>
      </c>
      <c r="L20" s="36">
        <f>IF(OR(A20="",D20=""),"",IF(OR(F20="Cancelled",F20="Returned"),0,D20*TauxTotal))</f>
        <v/>
      </c>
      <c r="M20" s="36">
        <f>IF(K20="","",K20-L20)</f>
        <v/>
      </c>
      <c r="N20" s="40">
        <f>IF(OR(K20="",N(D20)=0),"",IF(OR(F20="Cancelled",F20="Returned"),"",M20/D20))</f>
        <v/>
      </c>
      <c r="O20" s="39">
        <f>IF(OR(A20="",B20=""),"",IFERROR(A20-INDEX('Stock'!$H$2:$H$1000,MATCH(B20,'Stock'!$A$2:$A$1000,0)),""))</f>
        <v/>
      </c>
      <c r="P20" s="41">
        <f>IF(G20="","",DATE(YEAR(G20),MONTH(G20),1))</f>
        <v/>
      </c>
    </row>
    <row r="21">
      <c r="A21" s="33" t="n"/>
      <c r="C21" s="38">
        <f>IF(B21="","",IFERROR(INDEX('Stock'!$C$2:$C$1000,MATCH(B21,'Stock'!$A$2:$A$1000,0)),""))</f>
        <v/>
      </c>
      <c r="D21" s="35" t="n"/>
      <c r="G21" s="33" t="n"/>
      <c r="H21" s="36">
        <f>IF(B21="","",IFERROR(INDEX('Stock'!$G$2:$G$1000,MATCH(B21,'Stock'!$A$2:$A$1000,0)),""))</f>
        <v/>
      </c>
      <c r="I21" s="36">
        <f>IF(A21="","",EmballageDefaut)</f>
        <v/>
      </c>
      <c r="J21" s="35" t="n"/>
      <c r="K21" s="36">
        <f>IF(OR(A21="",D21=""),"",IF(OR(F21="Cancelled",F21="Returned"),0,D21-N(H21)-N(I21)-N(J21)))</f>
        <v/>
      </c>
      <c r="L21" s="36">
        <f>IF(OR(A21="",D21=""),"",IF(OR(F21="Cancelled",F21="Returned"),0,D21*TauxTotal))</f>
        <v/>
      </c>
      <c r="M21" s="36">
        <f>IF(K21="","",K21-L21)</f>
        <v/>
      </c>
      <c r="N21" s="40">
        <f>IF(OR(K21="",N(D21)=0),"",IF(OR(F21="Cancelled",F21="Returned"),"",M21/D21))</f>
        <v/>
      </c>
      <c r="O21" s="39">
        <f>IF(OR(A21="",B21=""),"",IFERROR(A21-INDEX('Stock'!$H$2:$H$1000,MATCH(B21,'Stock'!$A$2:$A$1000,0)),""))</f>
        <v/>
      </c>
      <c r="P21" s="41">
        <f>IF(G21="","",DATE(YEAR(G21),MONTH(G21),1))</f>
        <v/>
      </c>
    </row>
    <row r="22">
      <c r="A22" s="33" t="n"/>
      <c r="C22" s="38">
        <f>IF(B22="","",IFERROR(INDEX('Stock'!$C$2:$C$1000,MATCH(B22,'Stock'!$A$2:$A$1000,0)),""))</f>
        <v/>
      </c>
      <c r="D22" s="35" t="n"/>
      <c r="G22" s="33" t="n"/>
      <c r="H22" s="36">
        <f>IF(B22="","",IFERROR(INDEX('Stock'!$G$2:$G$1000,MATCH(B22,'Stock'!$A$2:$A$1000,0)),""))</f>
        <v/>
      </c>
      <c r="I22" s="36">
        <f>IF(A22="","",EmballageDefaut)</f>
        <v/>
      </c>
      <c r="J22" s="35" t="n"/>
      <c r="K22" s="36">
        <f>IF(OR(A22="",D22=""),"",IF(OR(F22="Cancelled",F22="Returned"),0,D22-N(H22)-N(I22)-N(J22)))</f>
        <v/>
      </c>
      <c r="L22" s="36">
        <f>IF(OR(A22="",D22=""),"",IF(OR(F22="Cancelled",F22="Returned"),0,D22*TauxTotal))</f>
        <v/>
      </c>
      <c r="M22" s="36">
        <f>IF(K22="","",K22-L22)</f>
        <v/>
      </c>
      <c r="N22" s="40">
        <f>IF(OR(K22="",N(D22)=0),"",IF(OR(F22="Cancelled",F22="Returned"),"",M22/D22))</f>
        <v/>
      </c>
      <c r="O22" s="39">
        <f>IF(OR(A22="",B22=""),"",IFERROR(A22-INDEX('Stock'!$H$2:$H$1000,MATCH(B22,'Stock'!$A$2:$A$1000,0)),""))</f>
        <v/>
      </c>
      <c r="P22" s="41">
        <f>IF(G22="","",DATE(YEAR(G22),MONTH(G22),1))</f>
        <v/>
      </c>
    </row>
    <row r="23">
      <c r="A23" s="33" t="n"/>
      <c r="C23" s="38">
        <f>IF(B23="","",IFERROR(INDEX('Stock'!$C$2:$C$1000,MATCH(B23,'Stock'!$A$2:$A$1000,0)),""))</f>
        <v/>
      </c>
      <c r="D23" s="35" t="n"/>
      <c r="G23" s="33" t="n"/>
      <c r="H23" s="36">
        <f>IF(B23="","",IFERROR(INDEX('Stock'!$G$2:$G$1000,MATCH(B23,'Stock'!$A$2:$A$1000,0)),""))</f>
        <v/>
      </c>
      <c r="I23" s="36">
        <f>IF(A23="","",EmballageDefaut)</f>
        <v/>
      </c>
      <c r="J23" s="35" t="n"/>
      <c r="K23" s="36">
        <f>IF(OR(A23="",D23=""),"",IF(OR(F23="Cancelled",F23="Returned"),0,D23-N(H23)-N(I23)-N(J23)))</f>
        <v/>
      </c>
      <c r="L23" s="36">
        <f>IF(OR(A23="",D23=""),"",IF(OR(F23="Cancelled",F23="Returned"),0,D23*TauxTotal))</f>
        <v/>
      </c>
      <c r="M23" s="36">
        <f>IF(K23="","",K23-L23)</f>
        <v/>
      </c>
      <c r="N23" s="40">
        <f>IF(OR(K23="",N(D23)=0),"",IF(OR(F23="Cancelled",F23="Returned"),"",M23/D23))</f>
        <v/>
      </c>
      <c r="O23" s="39">
        <f>IF(OR(A23="",B23=""),"",IFERROR(A23-INDEX('Stock'!$H$2:$H$1000,MATCH(B23,'Stock'!$A$2:$A$1000,0)),""))</f>
        <v/>
      </c>
      <c r="P23" s="41">
        <f>IF(G23="","",DATE(YEAR(G23),MONTH(G23),1))</f>
        <v/>
      </c>
    </row>
    <row r="24">
      <c r="A24" s="33" t="n"/>
      <c r="C24" s="38">
        <f>IF(B24="","",IFERROR(INDEX('Stock'!$C$2:$C$1000,MATCH(B24,'Stock'!$A$2:$A$1000,0)),""))</f>
        <v/>
      </c>
      <c r="D24" s="35" t="n"/>
      <c r="G24" s="33" t="n"/>
      <c r="H24" s="36">
        <f>IF(B24="","",IFERROR(INDEX('Stock'!$G$2:$G$1000,MATCH(B24,'Stock'!$A$2:$A$1000,0)),""))</f>
        <v/>
      </c>
      <c r="I24" s="36">
        <f>IF(A24="","",EmballageDefaut)</f>
        <v/>
      </c>
      <c r="J24" s="35" t="n"/>
      <c r="K24" s="36">
        <f>IF(OR(A24="",D24=""),"",IF(OR(F24="Cancelled",F24="Returned"),0,D24-N(H24)-N(I24)-N(J24)))</f>
        <v/>
      </c>
      <c r="L24" s="36">
        <f>IF(OR(A24="",D24=""),"",IF(OR(F24="Cancelled",F24="Returned"),0,D24*TauxTotal))</f>
        <v/>
      </c>
      <c r="M24" s="36">
        <f>IF(K24="","",K24-L24)</f>
        <v/>
      </c>
      <c r="N24" s="40">
        <f>IF(OR(K24="",N(D24)=0),"",IF(OR(F24="Cancelled",F24="Returned"),"",M24/D24))</f>
        <v/>
      </c>
      <c r="O24" s="39">
        <f>IF(OR(A24="",B24=""),"",IFERROR(A24-INDEX('Stock'!$H$2:$H$1000,MATCH(B24,'Stock'!$A$2:$A$1000,0)),""))</f>
        <v/>
      </c>
      <c r="P24" s="41">
        <f>IF(G24="","",DATE(YEAR(G24),MONTH(G24),1))</f>
        <v/>
      </c>
    </row>
    <row r="25">
      <c r="A25" s="33" t="n"/>
      <c r="C25" s="38">
        <f>IF(B25="","",IFERROR(INDEX('Stock'!$C$2:$C$1000,MATCH(B25,'Stock'!$A$2:$A$1000,0)),""))</f>
        <v/>
      </c>
      <c r="D25" s="35" t="n"/>
      <c r="G25" s="33" t="n"/>
      <c r="H25" s="36">
        <f>IF(B25="","",IFERROR(INDEX('Stock'!$G$2:$G$1000,MATCH(B25,'Stock'!$A$2:$A$1000,0)),""))</f>
        <v/>
      </c>
      <c r="I25" s="36">
        <f>IF(A25="","",EmballageDefaut)</f>
        <v/>
      </c>
      <c r="J25" s="35" t="n"/>
      <c r="K25" s="36">
        <f>IF(OR(A25="",D25=""),"",IF(OR(F25="Cancelled",F25="Returned"),0,D25-N(H25)-N(I25)-N(J25)))</f>
        <v/>
      </c>
      <c r="L25" s="36">
        <f>IF(OR(A25="",D25=""),"",IF(OR(F25="Cancelled",F25="Returned"),0,D25*TauxTotal))</f>
        <v/>
      </c>
      <c r="M25" s="36">
        <f>IF(K25="","",K25-L25)</f>
        <v/>
      </c>
      <c r="N25" s="40">
        <f>IF(OR(K25="",N(D25)=0),"",IF(OR(F25="Cancelled",F25="Returned"),"",M25/D25))</f>
        <v/>
      </c>
      <c r="O25" s="39">
        <f>IF(OR(A25="",B25=""),"",IFERROR(A25-INDEX('Stock'!$H$2:$H$1000,MATCH(B25,'Stock'!$A$2:$A$1000,0)),""))</f>
        <v/>
      </c>
      <c r="P25" s="41">
        <f>IF(G25="","",DATE(YEAR(G25),MONTH(G25),1))</f>
        <v/>
      </c>
    </row>
    <row r="26">
      <c r="A26" s="33" t="n"/>
      <c r="C26" s="38">
        <f>IF(B26="","",IFERROR(INDEX('Stock'!$C$2:$C$1000,MATCH(B26,'Stock'!$A$2:$A$1000,0)),""))</f>
        <v/>
      </c>
      <c r="D26" s="35" t="n"/>
      <c r="G26" s="33" t="n"/>
      <c r="H26" s="36">
        <f>IF(B26="","",IFERROR(INDEX('Stock'!$G$2:$G$1000,MATCH(B26,'Stock'!$A$2:$A$1000,0)),""))</f>
        <v/>
      </c>
      <c r="I26" s="36">
        <f>IF(A26="","",EmballageDefaut)</f>
        <v/>
      </c>
      <c r="J26" s="35" t="n"/>
      <c r="K26" s="36">
        <f>IF(OR(A26="",D26=""),"",IF(OR(F26="Cancelled",F26="Returned"),0,D26-N(H26)-N(I26)-N(J26)))</f>
        <v/>
      </c>
      <c r="L26" s="36">
        <f>IF(OR(A26="",D26=""),"",IF(OR(F26="Cancelled",F26="Returned"),0,D26*TauxTotal))</f>
        <v/>
      </c>
      <c r="M26" s="36">
        <f>IF(K26="","",K26-L26)</f>
        <v/>
      </c>
      <c r="N26" s="40">
        <f>IF(OR(K26="",N(D26)=0),"",IF(OR(F26="Cancelled",F26="Returned"),"",M26/D26))</f>
        <v/>
      </c>
      <c r="O26" s="39">
        <f>IF(OR(A26="",B26=""),"",IFERROR(A26-INDEX('Stock'!$H$2:$H$1000,MATCH(B26,'Stock'!$A$2:$A$1000,0)),""))</f>
        <v/>
      </c>
      <c r="P26" s="41">
        <f>IF(G26="","",DATE(YEAR(G26),MONTH(G26),1))</f>
        <v/>
      </c>
    </row>
    <row r="27">
      <c r="A27" s="33" t="n"/>
      <c r="C27" s="38">
        <f>IF(B27="","",IFERROR(INDEX('Stock'!$C$2:$C$1000,MATCH(B27,'Stock'!$A$2:$A$1000,0)),""))</f>
        <v/>
      </c>
      <c r="D27" s="35" t="n"/>
      <c r="G27" s="33" t="n"/>
      <c r="H27" s="36">
        <f>IF(B27="","",IFERROR(INDEX('Stock'!$G$2:$G$1000,MATCH(B27,'Stock'!$A$2:$A$1000,0)),""))</f>
        <v/>
      </c>
      <c r="I27" s="36">
        <f>IF(A27="","",EmballageDefaut)</f>
        <v/>
      </c>
      <c r="J27" s="35" t="n"/>
      <c r="K27" s="36">
        <f>IF(OR(A27="",D27=""),"",IF(OR(F27="Cancelled",F27="Returned"),0,D27-N(H27)-N(I27)-N(J27)))</f>
        <v/>
      </c>
      <c r="L27" s="36">
        <f>IF(OR(A27="",D27=""),"",IF(OR(F27="Cancelled",F27="Returned"),0,D27*TauxTotal))</f>
        <v/>
      </c>
      <c r="M27" s="36">
        <f>IF(K27="","",K27-L27)</f>
        <v/>
      </c>
      <c r="N27" s="40">
        <f>IF(OR(K27="",N(D27)=0),"",IF(OR(F27="Cancelled",F27="Returned"),"",M27/D27))</f>
        <v/>
      </c>
      <c r="O27" s="39">
        <f>IF(OR(A27="",B27=""),"",IFERROR(A27-INDEX('Stock'!$H$2:$H$1000,MATCH(B27,'Stock'!$A$2:$A$1000,0)),""))</f>
        <v/>
      </c>
      <c r="P27" s="41">
        <f>IF(G27="","",DATE(YEAR(G27),MONTH(G27),1))</f>
        <v/>
      </c>
    </row>
    <row r="28">
      <c r="A28" s="33" t="n"/>
      <c r="C28" s="38">
        <f>IF(B28="","",IFERROR(INDEX('Stock'!$C$2:$C$1000,MATCH(B28,'Stock'!$A$2:$A$1000,0)),""))</f>
        <v/>
      </c>
      <c r="D28" s="35" t="n"/>
      <c r="G28" s="33" t="n"/>
      <c r="H28" s="36">
        <f>IF(B28="","",IFERROR(INDEX('Stock'!$G$2:$G$1000,MATCH(B28,'Stock'!$A$2:$A$1000,0)),""))</f>
        <v/>
      </c>
      <c r="I28" s="36">
        <f>IF(A28="","",EmballageDefaut)</f>
        <v/>
      </c>
      <c r="J28" s="35" t="n"/>
      <c r="K28" s="36">
        <f>IF(OR(A28="",D28=""),"",IF(OR(F28="Cancelled",F28="Returned"),0,D28-N(H28)-N(I28)-N(J28)))</f>
        <v/>
      </c>
      <c r="L28" s="36">
        <f>IF(OR(A28="",D28=""),"",IF(OR(F28="Cancelled",F28="Returned"),0,D28*TauxTotal))</f>
        <v/>
      </c>
      <c r="M28" s="36">
        <f>IF(K28="","",K28-L28)</f>
        <v/>
      </c>
      <c r="N28" s="40">
        <f>IF(OR(K28="",N(D28)=0),"",IF(OR(F28="Cancelled",F28="Returned"),"",M28/D28))</f>
        <v/>
      </c>
      <c r="O28" s="39">
        <f>IF(OR(A28="",B28=""),"",IFERROR(A28-INDEX('Stock'!$H$2:$H$1000,MATCH(B28,'Stock'!$A$2:$A$1000,0)),""))</f>
        <v/>
      </c>
      <c r="P28" s="41">
        <f>IF(G28="","",DATE(YEAR(G28),MONTH(G28),1))</f>
        <v/>
      </c>
    </row>
    <row r="29">
      <c r="A29" s="33" t="n"/>
      <c r="C29" s="38">
        <f>IF(B29="","",IFERROR(INDEX('Stock'!$C$2:$C$1000,MATCH(B29,'Stock'!$A$2:$A$1000,0)),""))</f>
        <v/>
      </c>
      <c r="D29" s="35" t="n"/>
      <c r="G29" s="33" t="n"/>
      <c r="H29" s="36">
        <f>IF(B29="","",IFERROR(INDEX('Stock'!$G$2:$G$1000,MATCH(B29,'Stock'!$A$2:$A$1000,0)),""))</f>
        <v/>
      </c>
      <c r="I29" s="36">
        <f>IF(A29="","",EmballageDefaut)</f>
        <v/>
      </c>
      <c r="J29" s="35" t="n"/>
      <c r="K29" s="36">
        <f>IF(OR(A29="",D29=""),"",IF(OR(F29="Cancelled",F29="Returned"),0,D29-N(H29)-N(I29)-N(J29)))</f>
        <v/>
      </c>
      <c r="L29" s="36">
        <f>IF(OR(A29="",D29=""),"",IF(OR(F29="Cancelled",F29="Returned"),0,D29*TauxTotal))</f>
        <v/>
      </c>
      <c r="M29" s="36">
        <f>IF(K29="","",K29-L29)</f>
        <v/>
      </c>
      <c r="N29" s="40">
        <f>IF(OR(K29="",N(D29)=0),"",IF(OR(F29="Cancelled",F29="Returned"),"",M29/D29))</f>
        <v/>
      </c>
      <c r="O29" s="39">
        <f>IF(OR(A29="",B29=""),"",IFERROR(A29-INDEX('Stock'!$H$2:$H$1000,MATCH(B29,'Stock'!$A$2:$A$1000,0)),""))</f>
        <v/>
      </c>
      <c r="P29" s="41">
        <f>IF(G29="","",DATE(YEAR(G29),MONTH(G29),1))</f>
        <v/>
      </c>
    </row>
    <row r="30">
      <c r="A30" s="33" t="n"/>
      <c r="C30" s="38">
        <f>IF(B30="","",IFERROR(INDEX('Stock'!$C$2:$C$1000,MATCH(B30,'Stock'!$A$2:$A$1000,0)),""))</f>
        <v/>
      </c>
      <c r="D30" s="35" t="n"/>
      <c r="G30" s="33" t="n"/>
      <c r="H30" s="36">
        <f>IF(B30="","",IFERROR(INDEX('Stock'!$G$2:$G$1000,MATCH(B30,'Stock'!$A$2:$A$1000,0)),""))</f>
        <v/>
      </c>
      <c r="I30" s="36">
        <f>IF(A30="","",EmballageDefaut)</f>
        <v/>
      </c>
      <c r="J30" s="35" t="n"/>
      <c r="K30" s="36">
        <f>IF(OR(A30="",D30=""),"",IF(OR(F30="Cancelled",F30="Returned"),0,D30-N(H30)-N(I30)-N(J30)))</f>
        <v/>
      </c>
      <c r="L30" s="36">
        <f>IF(OR(A30="",D30=""),"",IF(OR(F30="Cancelled",F30="Returned"),0,D30*TauxTotal))</f>
        <v/>
      </c>
      <c r="M30" s="36">
        <f>IF(K30="","",K30-L30)</f>
        <v/>
      </c>
      <c r="N30" s="40">
        <f>IF(OR(K30="",N(D30)=0),"",IF(OR(F30="Cancelled",F30="Returned"),"",M30/D30))</f>
        <v/>
      </c>
      <c r="O30" s="39">
        <f>IF(OR(A30="",B30=""),"",IFERROR(A30-INDEX('Stock'!$H$2:$H$1000,MATCH(B30,'Stock'!$A$2:$A$1000,0)),""))</f>
        <v/>
      </c>
      <c r="P30" s="41">
        <f>IF(G30="","",DATE(YEAR(G30),MONTH(G30),1))</f>
        <v/>
      </c>
    </row>
    <row r="31">
      <c r="A31" s="33" t="n"/>
      <c r="C31" s="38">
        <f>IF(B31="","",IFERROR(INDEX('Stock'!$C$2:$C$1000,MATCH(B31,'Stock'!$A$2:$A$1000,0)),""))</f>
        <v/>
      </c>
      <c r="D31" s="35" t="n"/>
      <c r="G31" s="33" t="n"/>
      <c r="H31" s="36">
        <f>IF(B31="","",IFERROR(INDEX('Stock'!$G$2:$G$1000,MATCH(B31,'Stock'!$A$2:$A$1000,0)),""))</f>
        <v/>
      </c>
      <c r="I31" s="36">
        <f>IF(A31="","",EmballageDefaut)</f>
        <v/>
      </c>
      <c r="J31" s="35" t="n"/>
      <c r="K31" s="36">
        <f>IF(OR(A31="",D31=""),"",IF(OR(F31="Cancelled",F31="Returned"),0,D31-N(H31)-N(I31)-N(J31)))</f>
        <v/>
      </c>
      <c r="L31" s="36">
        <f>IF(OR(A31="",D31=""),"",IF(OR(F31="Cancelled",F31="Returned"),0,D31*TauxTotal))</f>
        <v/>
      </c>
      <c r="M31" s="36">
        <f>IF(K31="","",K31-L31)</f>
        <v/>
      </c>
      <c r="N31" s="40">
        <f>IF(OR(K31="",N(D31)=0),"",IF(OR(F31="Cancelled",F31="Returned"),"",M31/D31))</f>
        <v/>
      </c>
      <c r="O31" s="39">
        <f>IF(OR(A31="",B31=""),"",IFERROR(A31-INDEX('Stock'!$H$2:$H$1000,MATCH(B31,'Stock'!$A$2:$A$1000,0)),""))</f>
        <v/>
      </c>
      <c r="P31" s="41">
        <f>IF(G31="","",DATE(YEAR(G31),MONTH(G31),1))</f>
        <v/>
      </c>
    </row>
    <row r="32">
      <c r="A32" s="33" t="n"/>
      <c r="C32" s="38">
        <f>IF(B32="","",IFERROR(INDEX('Stock'!$C$2:$C$1000,MATCH(B32,'Stock'!$A$2:$A$1000,0)),""))</f>
        <v/>
      </c>
      <c r="D32" s="35" t="n"/>
      <c r="G32" s="33" t="n"/>
      <c r="H32" s="36">
        <f>IF(B32="","",IFERROR(INDEX('Stock'!$G$2:$G$1000,MATCH(B32,'Stock'!$A$2:$A$1000,0)),""))</f>
        <v/>
      </c>
      <c r="I32" s="36">
        <f>IF(A32="","",EmballageDefaut)</f>
        <v/>
      </c>
      <c r="J32" s="35" t="n"/>
      <c r="K32" s="36">
        <f>IF(OR(A32="",D32=""),"",IF(OR(F32="Cancelled",F32="Returned"),0,D32-N(H32)-N(I32)-N(J32)))</f>
        <v/>
      </c>
      <c r="L32" s="36">
        <f>IF(OR(A32="",D32=""),"",IF(OR(F32="Cancelled",F32="Returned"),0,D32*TauxTotal))</f>
        <v/>
      </c>
      <c r="M32" s="36">
        <f>IF(K32="","",K32-L32)</f>
        <v/>
      </c>
      <c r="N32" s="40">
        <f>IF(OR(K32="",N(D32)=0),"",IF(OR(F32="Cancelled",F32="Returned"),"",M32/D32))</f>
        <v/>
      </c>
      <c r="O32" s="39">
        <f>IF(OR(A32="",B32=""),"",IFERROR(A32-INDEX('Stock'!$H$2:$H$1000,MATCH(B32,'Stock'!$A$2:$A$1000,0)),""))</f>
        <v/>
      </c>
      <c r="P32" s="41">
        <f>IF(G32="","",DATE(YEAR(G32),MONTH(G32),1))</f>
        <v/>
      </c>
    </row>
    <row r="33">
      <c r="A33" s="33" t="n"/>
      <c r="C33" s="38">
        <f>IF(B33="","",IFERROR(INDEX('Stock'!$C$2:$C$1000,MATCH(B33,'Stock'!$A$2:$A$1000,0)),""))</f>
        <v/>
      </c>
      <c r="D33" s="35" t="n"/>
      <c r="G33" s="33" t="n"/>
      <c r="H33" s="36">
        <f>IF(B33="","",IFERROR(INDEX('Stock'!$G$2:$G$1000,MATCH(B33,'Stock'!$A$2:$A$1000,0)),""))</f>
        <v/>
      </c>
      <c r="I33" s="36">
        <f>IF(A33="","",EmballageDefaut)</f>
        <v/>
      </c>
      <c r="J33" s="35" t="n"/>
      <c r="K33" s="36">
        <f>IF(OR(A33="",D33=""),"",IF(OR(F33="Cancelled",F33="Returned"),0,D33-N(H33)-N(I33)-N(J33)))</f>
        <v/>
      </c>
      <c r="L33" s="36">
        <f>IF(OR(A33="",D33=""),"",IF(OR(F33="Cancelled",F33="Returned"),0,D33*TauxTotal))</f>
        <v/>
      </c>
      <c r="M33" s="36">
        <f>IF(K33="","",K33-L33)</f>
        <v/>
      </c>
      <c r="N33" s="40">
        <f>IF(OR(K33="",N(D33)=0),"",IF(OR(F33="Cancelled",F33="Returned"),"",M33/D33))</f>
        <v/>
      </c>
      <c r="O33" s="39">
        <f>IF(OR(A33="",B33=""),"",IFERROR(A33-INDEX('Stock'!$H$2:$H$1000,MATCH(B33,'Stock'!$A$2:$A$1000,0)),""))</f>
        <v/>
      </c>
      <c r="P33" s="41">
        <f>IF(G33="","",DATE(YEAR(G33),MONTH(G33),1))</f>
        <v/>
      </c>
    </row>
    <row r="34">
      <c r="A34" s="33" t="n"/>
      <c r="C34" s="38">
        <f>IF(B34="","",IFERROR(INDEX('Stock'!$C$2:$C$1000,MATCH(B34,'Stock'!$A$2:$A$1000,0)),""))</f>
        <v/>
      </c>
      <c r="D34" s="35" t="n"/>
      <c r="G34" s="33" t="n"/>
      <c r="H34" s="36">
        <f>IF(B34="","",IFERROR(INDEX('Stock'!$G$2:$G$1000,MATCH(B34,'Stock'!$A$2:$A$1000,0)),""))</f>
        <v/>
      </c>
      <c r="I34" s="36">
        <f>IF(A34="","",EmballageDefaut)</f>
        <v/>
      </c>
      <c r="J34" s="35" t="n"/>
      <c r="K34" s="36">
        <f>IF(OR(A34="",D34=""),"",IF(OR(F34="Cancelled",F34="Returned"),0,D34-N(H34)-N(I34)-N(J34)))</f>
        <v/>
      </c>
      <c r="L34" s="36">
        <f>IF(OR(A34="",D34=""),"",IF(OR(F34="Cancelled",F34="Returned"),0,D34*TauxTotal))</f>
        <v/>
      </c>
      <c r="M34" s="36">
        <f>IF(K34="","",K34-L34)</f>
        <v/>
      </c>
      <c r="N34" s="40">
        <f>IF(OR(K34="",N(D34)=0),"",IF(OR(F34="Cancelled",F34="Returned"),"",M34/D34))</f>
        <v/>
      </c>
      <c r="O34" s="39">
        <f>IF(OR(A34="",B34=""),"",IFERROR(A34-INDEX('Stock'!$H$2:$H$1000,MATCH(B34,'Stock'!$A$2:$A$1000,0)),""))</f>
        <v/>
      </c>
      <c r="P34" s="41">
        <f>IF(G34="","",DATE(YEAR(G34),MONTH(G34),1))</f>
        <v/>
      </c>
    </row>
    <row r="35">
      <c r="A35" s="33" t="n"/>
      <c r="C35" s="38">
        <f>IF(B35="","",IFERROR(INDEX('Stock'!$C$2:$C$1000,MATCH(B35,'Stock'!$A$2:$A$1000,0)),""))</f>
        <v/>
      </c>
      <c r="D35" s="35" t="n"/>
      <c r="G35" s="33" t="n"/>
      <c r="H35" s="36">
        <f>IF(B35="","",IFERROR(INDEX('Stock'!$G$2:$G$1000,MATCH(B35,'Stock'!$A$2:$A$1000,0)),""))</f>
        <v/>
      </c>
      <c r="I35" s="36">
        <f>IF(A35="","",EmballageDefaut)</f>
        <v/>
      </c>
      <c r="J35" s="35" t="n"/>
      <c r="K35" s="36">
        <f>IF(OR(A35="",D35=""),"",IF(OR(F35="Cancelled",F35="Returned"),0,D35-N(H35)-N(I35)-N(J35)))</f>
        <v/>
      </c>
      <c r="L35" s="36">
        <f>IF(OR(A35="",D35=""),"",IF(OR(F35="Cancelled",F35="Returned"),0,D35*TauxTotal))</f>
        <v/>
      </c>
      <c r="M35" s="36">
        <f>IF(K35="","",K35-L35)</f>
        <v/>
      </c>
      <c r="N35" s="40">
        <f>IF(OR(K35="",N(D35)=0),"",IF(OR(F35="Cancelled",F35="Returned"),"",M35/D35))</f>
        <v/>
      </c>
      <c r="O35" s="39">
        <f>IF(OR(A35="",B35=""),"",IFERROR(A35-INDEX('Stock'!$H$2:$H$1000,MATCH(B35,'Stock'!$A$2:$A$1000,0)),""))</f>
        <v/>
      </c>
      <c r="P35" s="41">
        <f>IF(G35="","",DATE(YEAR(G35),MONTH(G35),1))</f>
        <v/>
      </c>
    </row>
    <row r="36">
      <c r="A36" s="33" t="n"/>
      <c r="C36" s="38">
        <f>IF(B36="","",IFERROR(INDEX('Stock'!$C$2:$C$1000,MATCH(B36,'Stock'!$A$2:$A$1000,0)),""))</f>
        <v/>
      </c>
      <c r="D36" s="35" t="n"/>
      <c r="G36" s="33" t="n"/>
      <c r="H36" s="36">
        <f>IF(B36="","",IFERROR(INDEX('Stock'!$G$2:$G$1000,MATCH(B36,'Stock'!$A$2:$A$1000,0)),""))</f>
        <v/>
      </c>
      <c r="I36" s="36">
        <f>IF(A36="","",EmballageDefaut)</f>
        <v/>
      </c>
      <c r="J36" s="35" t="n"/>
      <c r="K36" s="36">
        <f>IF(OR(A36="",D36=""),"",IF(OR(F36="Cancelled",F36="Returned"),0,D36-N(H36)-N(I36)-N(J36)))</f>
        <v/>
      </c>
      <c r="L36" s="36">
        <f>IF(OR(A36="",D36=""),"",IF(OR(F36="Cancelled",F36="Returned"),0,D36*TauxTotal))</f>
        <v/>
      </c>
      <c r="M36" s="36">
        <f>IF(K36="","",K36-L36)</f>
        <v/>
      </c>
      <c r="N36" s="40">
        <f>IF(OR(K36="",N(D36)=0),"",IF(OR(F36="Cancelled",F36="Returned"),"",M36/D36))</f>
        <v/>
      </c>
      <c r="O36" s="39">
        <f>IF(OR(A36="",B36=""),"",IFERROR(A36-INDEX('Stock'!$H$2:$H$1000,MATCH(B36,'Stock'!$A$2:$A$1000,0)),""))</f>
        <v/>
      </c>
      <c r="P36" s="41">
        <f>IF(G36="","",DATE(YEAR(G36),MONTH(G36),1))</f>
        <v/>
      </c>
    </row>
    <row r="37">
      <c r="A37" s="33" t="n"/>
      <c r="C37" s="38">
        <f>IF(B37="","",IFERROR(INDEX('Stock'!$C$2:$C$1000,MATCH(B37,'Stock'!$A$2:$A$1000,0)),""))</f>
        <v/>
      </c>
      <c r="D37" s="35" t="n"/>
      <c r="G37" s="33" t="n"/>
      <c r="H37" s="36">
        <f>IF(B37="","",IFERROR(INDEX('Stock'!$G$2:$G$1000,MATCH(B37,'Stock'!$A$2:$A$1000,0)),""))</f>
        <v/>
      </c>
      <c r="I37" s="36">
        <f>IF(A37="","",EmballageDefaut)</f>
        <v/>
      </c>
      <c r="J37" s="35" t="n"/>
      <c r="K37" s="36">
        <f>IF(OR(A37="",D37=""),"",IF(OR(F37="Cancelled",F37="Returned"),0,D37-N(H37)-N(I37)-N(J37)))</f>
        <v/>
      </c>
      <c r="L37" s="36">
        <f>IF(OR(A37="",D37=""),"",IF(OR(F37="Cancelled",F37="Returned"),0,D37*TauxTotal))</f>
        <v/>
      </c>
      <c r="M37" s="36">
        <f>IF(K37="","",K37-L37)</f>
        <v/>
      </c>
      <c r="N37" s="40">
        <f>IF(OR(K37="",N(D37)=0),"",IF(OR(F37="Cancelled",F37="Returned"),"",M37/D37))</f>
        <v/>
      </c>
      <c r="O37" s="39">
        <f>IF(OR(A37="",B37=""),"",IFERROR(A37-INDEX('Stock'!$H$2:$H$1000,MATCH(B37,'Stock'!$A$2:$A$1000,0)),""))</f>
        <v/>
      </c>
      <c r="P37" s="41">
        <f>IF(G37="","",DATE(YEAR(G37),MONTH(G37),1))</f>
        <v/>
      </c>
    </row>
    <row r="38">
      <c r="A38" s="33" t="n"/>
      <c r="C38" s="38">
        <f>IF(B38="","",IFERROR(INDEX('Stock'!$C$2:$C$1000,MATCH(B38,'Stock'!$A$2:$A$1000,0)),""))</f>
        <v/>
      </c>
      <c r="D38" s="35" t="n"/>
      <c r="G38" s="33" t="n"/>
      <c r="H38" s="36">
        <f>IF(B38="","",IFERROR(INDEX('Stock'!$G$2:$G$1000,MATCH(B38,'Stock'!$A$2:$A$1000,0)),""))</f>
        <v/>
      </c>
      <c r="I38" s="36">
        <f>IF(A38="","",EmballageDefaut)</f>
        <v/>
      </c>
      <c r="J38" s="35" t="n"/>
      <c r="K38" s="36">
        <f>IF(OR(A38="",D38=""),"",IF(OR(F38="Cancelled",F38="Returned"),0,D38-N(H38)-N(I38)-N(J38)))</f>
        <v/>
      </c>
      <c r="L38" s="36">
        <f>IF(OR(A38="",D38=""),"",IF(OR(F38="Cancelled",F38="Returned"),0,D38*TauxTotal))</f>
        <v/>
      </c>
      <c r="M38" s="36">
        <f>IF(K38="","",K38-L38)</f>
        <v/>
      </c>
      <c r="N38" s="40">
        <f>IF(OR(K38="",N(D38)=0),"",IF(OR(F38="Cancelled",F38="Returned"),"",M38/D38))</f>
        <v/>
      </c>
      <c r="O38" s="39">
        <f>IF(OR(A38="",B38=""),"",IFERROR(A38-INDEX('Stock'!$H$2:$H$1000,MATCH(B38,'Stock'!$A$2:$A$1000,0)),""))</f>
        <v/>
      </c>
      <c r="P38" s="41">
        <f>IF(G38="","",DATE(YEAR(G38),MONTH(G38),1))</f>
        <v/>
      </c>
    </row>
    <row r="39">
      <c r="A39" s="33" t="n"/>
      <c r="C39" s="38">
        <f>IF(B39="","",IFERROR(INDEX('Stock'!$C$2:$C$1000,MATCH(B39,'Stock'!$A$2:$A$1000,0)),""))</f>
        <v/>
      </c>
      <c r="D39" s="35" t="n"/>
      <c r="G39" s="33" t="n"/>
      <c r="H39" s="36">
        <f>IF(B39="","",IFERROR(INDEX('Stock'!$G$2:$G$1000,MATCH(B39,'Stock'!$A$2:$A$1000,0)),""))</f>
        <v/>
      </c>
      <c r="I39" s="36">
        <f>IF(A39="","",EmballageDefaut)</f>
        <v/>
      </c>
      <c r="J39" s="35" t="n"/>
      <c r="K39" s="36">
        <f>IF(OR(A39="",D39=""),"",IF(OR(F39="Cancelled",F39="Returned"),0,D39-N(H39)-N(I39)-N(J39)))</f>
        <v/>
      </c>
      <c r="L39" s="36">
        <f>IF(OR(A39="",D39=""),"",IF(OR(F39="Cancelled",F39="Returned"),0,D39*TauxTotal))</f>
        <v/>
      </c>
      <c r="M39" s="36">
        <f>IF(K39="","",K39-L39)</f>
        <v/>
      </c>
      <c r="N39" s="40">
        <f>IF(OR(K39="",N(D39)=0),"",IF(OR(F39="Cancelled",F39="Returned"),"",M39/D39))</f>
        <v/>
      </c>
      <c r="O39" s="39">
        <f>IF(OR(A39="",B39=""),"",IFERROR(A39-INDEX('Stock'!$H$2:$H$1000,MATCH(B39,'Stock'!$A$2:$A$1000,0)),""))</f>
        <v/>
      </c>
      <c r="P39" s="41">
        <f>IF(G39="","",DATE(YEAR(G39),MONTH(G39),1))</f>
        <v/>
      </c>
    </row>
    <row r="40">
      <c r="A40" s="33" t="n"/>
      <c r="C40" s="38">
        <f>IF(B40="","",IFERROR(INDEX('Stock'!$C$2:$C$1000,MATCH(B40,'Stock'!$A$2:$A$1000,0)),""))</f>
        <v/>
      </c>
      <c r="D40" s="35" t="n"/>
      <c r="G40" s="33" t="n"/>
      <c r="H40" s="36">
        <f>IF(B40="","",IFERROR(INDEX('Stock'!$G$2:$G$1000,MATCH(B40,'Stock'!$A$2:$A$1000,0)),""))</f>
        <v/>
      </c>
      <c r="I40" s="36">
        <f>IF(A40="","",EmballageDefaut)</f>
        <v/>
      </c>
      <c r="J40" s="35" t="n"/>
      <c r="K40" s="36">
        <f>IF(OR(A40="",D40=""),"",IF(OR(F40="Cancelled",F40="Returned"),0,D40-N(H40)-N(I40)-N(J40)))</f>
        <v/>
      </c>
      <c r="L40" s="36">
        <f>IF(OR(A40="",D40=""),"",IF(OR(F40="Cancelled",F40="Returned"),0,D40*TauxTotal))</f>
        <v/>
      </c>
      <c r="M40" s="36">
        <f>IF(K40="","",K40-L40)</f>
        <v/>
      </c>
      <c r="N40" s="40">
        <f>IF(OR(K40="",N(D40)=0),"",IF(OR(F40="Cancelled",F40="Returned"),"",M40/D40))</f>
        <v/>
      </c>
      <c r="O40" s="39">
        <f>IF(OR(A40="",B40=""),"",IFERROR(A40-INDEX('Stock'!$H$2:$H$1000,MATCH(B40,'Stock'!$A$2:$A$1000,0)),""))</f>
        <v/>
      </c>
      <c r="P40" s="41">
        <f>IF(G40="","",DATE(YEAR(G40),MONTH(G40),1))</f>
        <v/>
      </c>
    </row>
    <row r="41">
      <c r="A41" s="33" t="n"/>
      <c r="C41" s="38">
        <f>IF(B41="","",IFERROR(INDEX('Stock'!$C$2:$C$1000,MATCH(B41,'Stock'!$A$2:$A$1000,0)),""))</f>
        <v/>
      </c>
      <c r="D41" s="35" t="n"/>
      <c r="G41" s="33" t="n"/>
      <c r="H41" s="36">
        <f>IF(B41="","",IFERROR(INDEX('Stock'!$G$2:$G$1000,MATCH(B41,'Stock'!$A$2:$A$1000,0)),""))</f>
        <v/>
      </c>
      <c r="I41" s="36">
        <f>IF(A41="","",EmballageDefaut)</f>
        <v/>
      </c>
      <c r="J41" s="35" t="n"/>
      <c r="K41" s="36">
        <f>IF(OR(A41="",D41=""),"",IF(OR(F41="Cancelled",F41="Returned"),0,D41-N(H41)-N(I41)-N(J41)))</f>
        <v/>
      </c>
      <c r="L41" s="36">
        <f>IF(OR(A41="",D41=""),"",IF(OR(F41="Cancelled",F41="Returned"),0,D41*TauxTotal))</f>
        <v/>
      </c>
      <c r="M41" s="36">
        <f>IF(K41="","",K41-L41)</f>
        <v/>
      </c>
      <c r="N41" s="40">
        <f>IF(OR(K41="",N(D41)=0),"",IF(OR(F41="Cancelled",F41="Returned"),"",M41/D41))</f>
        <v/>
      </c>
      <c r="O41" s="39">
        <f>IF(OR(A41="",B41=""),"",IFERROR(A41-INDEX('Stock'!$H$2:$H$1000,MATCH(B41,'Stock'!$A$2:$A$1000,0)),""))</f>
        <v/>
      </c>
      <c r="P41" s="41">
        <f>IF(G41="","",DATE(YEAR(G41),MONTH(G41),1))</f>
        <v/>
      </c>
    </row>
    <row r="42">
      <c r="A42" s="33" t="n"/>
      <c r="C42" s="38">
        <f>IF(B42="","",IFERROR(INDEX('Stock'!$C$2:$C$1000,MATCH(B42,'Stock'!$A$2:$A$1000,0)),""))</f>
        <v/>
      </c>
      <c r="D42" s="35" t="n"/>
      <c r="G42" s="33" t="n"/>
      <c r="H42" s="36">
        <f>IF(B42="","",IFERROR(INDEX('Stock'!$G$2:$G$1000,MATCH(B42,'Stock'!$A$2:$A$1000,0)),""))</f>
        <v/>
      </c>
      <c r="I42" s="36">
        <f>IF(A42="","",EmballageDefaut)</f>
        <v/>
      </c>
      <c r="J42" s="35" t="n"/>
      <c r="K42" s="36">
        <f>IF(OR(A42="",D42=""),"",IF(OR(F42="Cancelled",F42="Returned"),0,D42-N(H42)-N(I42)-N(J42)))</f>
        <v/>
      </c>
      <c r="L42" s="36">
        <f>IF(OR(A42="",D42=""),"",IF(OR(F42="Cancelled",F42="Returned"),0,D42*TauxTotal))</f>
        <v/>
      </c>
      <c r="M42" s="36">
        <f>IF(K42="","",K42-L42)</f>
        <v/>
      </c>
      <c r="N42" s="40">
        <f>IF(OR(K42="",N(D42)=0),"",IF(OR(F42="Cancelled",F42="Returned"),"",M42/D42))</f>
        <v/>
      </c>
      <c r="O42" s="39">
        <f>IF(OR(A42="",B42=""),"",IFERROR(A42-INDEX('Stock'!$H$2:$H$1000,MATCH(B42,'Stock'!$A$2:$A$1000,0)),""))</f>
        <v/>
      </c>
      <c r="P42" s="41">
        <f>IF(G42="","",DATE(YEAR(G42),MONTH(G42),1))</f>
        <v/>
      </c>
    </row>
    <row r="43">
      <c r="A43" s="33" t="n"/>
      <c r="C43" s="38">
        <f>IF(B43="","",IFERROR(INDEX('Stock'!$C$2:$C$1000,MATCH(B43,'Stock'!$A$2:$A$1000,0)),""))</f>
        <v/>
      </c>
      <c r="D43" s="35" t="n"/>
      <c r="G43" s="33" t="n"/>
      <c r="H43" s="36">
        <f>IF(B43="","",IFERROR(INDEX('Stock'!$G$2:$G$1000,MATCH(B43,'Stock'!$A$2:$A$1000,0)),""))</f>
        <v/>
      </c>
      <c r="I43" s="36">
        <f>IF(A43="","",EmballageDefaut)</f>
        <v/>
      </c>
      <c r="J43" s="35" t="n"/>
      <c r="K43" s="36">
        <f>IF(OR(A43="",D43=""),"",IF(OR(F43="Cancelled",F43="Returned"),0,D43-N(H43)-N(I43)-N(J43)))</f>
        <v/>
      </c>
      <c r="L43" s="36">
        <f>IF(OR(A43="",D43=""),"",IF(OR(F43="Cancelled",F43="Returned"),0,D43*TauxTotal))</f>
        <v/>
      </c>
      <c r="M43" s="36">
        <f>IF(K43="","",K43-L43)</f>
        <v/>
      </c>
      <c r="N43" s="40">
        <f>IF(OR(K43="",N(D43)=0),"",IF(OR(F43="Cancelled",F43="Returned"),"",M43/D43))</f>
        <v/>
      </c>
      <c r="O43" s="39">
        <f>IF(OR(A43="",B43=""),"",IFERROR(A43-INDEX('Stock'!$H$2:$H$1000,MATCH(B43,'Stock'!$A$2:$A$1000,0)),""))</f>
        <v/>
      </c>
      <c r="P43" s="41">
        <f>IF(G43="","",DATE(YEAR(G43),MONTH(G43),1))</f>
        <v/>
      </c>
    </row>
    <row r="44">
      <c r="A44" s="33" t="n"/>
      <c r="C44" s="38">
        <f>IF(B44="","",IFERROR(INDEX('Stock'!$C$2:$C$1000,MATCH(B44,'Stock'!$A$2:$A$1000,0)),""))</f>
        <v/>
      </c>
      <c r="D44" s="35" t="n"/>
      <c r="G44" s="33" t="n"/>
      <c r="H44" s="36">
        <f>IF(B44="","",IFERROR(INDEX('Stock'!$G$2:$G$1000,MATCH(B44,'Stock'!$A$2:$A$1000,0)),""))</f>
        <v/>
      </c>
      <c r="I44" s="36">
        <f>IF(A44="","",EmballageDefaut)</f>
        <v/>
      </c>
      <c r="J44" s="35" t="n"/>
      <c r="K44" s="36">
        <f>IF(OR(A44="",D44=""),"",IF(OR(F44="Cancelled",F44="Returned"),0,D44-N(H44)-N(I44)-N(J44)))</f>
        <v/>
      </c>
      <c r="L44" s="36">
        <f>IF(OR(A44="",D44=""),"",IF(OR(F44="Cancelled",F44="Returned"),0,D44*TauxTotal))</f>
        <v/>
      </c>
      <c r="M44" s="36">
        <f>IF(K44="","",K44-L44)</f>
        <v/>
      </c>
      <c r="N44" s="40">
        <f>IF(OR(K44="",N(D44)=0),"",IF(OR(F44="Cancelled",F44="Returned"),"",M44/D44))</f>
        <v/>
      </c>
      <c r="O44" s="39">
        <f>IF(OR(A44="",B44=""),"",IFERROR(A44-INDEX('Stock'!$H$2:$H$1000,MATCH(B44,'Stock'!$A$2:$A$1000,0)),""))</f>
        <v/>
      </c>
      <c r="P44" s="41">
        <f>IF(G44="","",DATE(YEAR(G44),MONTH(G44),1))</f>
        <v/>
      </c>
    </row>
    <row r="45">
      <c r="A45" s="33" t="n"/>
      <c r="C45" s="38">
        <f>IF(B45="","",IFERROR(INDEX('Stock'!$C$2:$C$1000,MATCH(B45,'Stock'!$A$2:$A$1000,0)),""))</f>
        <v/>
      </c>
      <c r="D45" s="35" t="n"/>
      <c r="G45" s="33" t="n"/>
      <c r="H45" s="36">
        <f>IF(B45="","",IFERROR(INDEX('Stock'!$G$2:$G$1000,MATCH(B45,'Stock'!$A$2:$A$1000,0)),""))</f>
        <v/>
      </c>
      <c r="I45" s="36">
        <f>IF(A45="","",EmballageDefaut)</f>
        <v/>
      </c>
      <c r="J45" s="35" t="n"/>
      <c r="K45" s="36">
        <f>IF(OR(A45="",D45=""),"",IF(OR(F45="Cancelled",F45="Returned"),0,D45-N(H45)-N(I45)-N(J45)))</f>
        <v/>
      </c>
      <c r="L45" s="36">
        <f>IF(OR(A45="",D45=""),"",IF(OR(F45="Cancelled",F45="Returned"),0,D45*TauxTotal))</f>
        <v/>
      </c>
      <c r="M45" s="36">
        <f>IF(K45="","",K45-L45)</f>
        <v/>
      </c>
      <c r="N45" s="40">
        <f>IF(OR(K45="",N(D45)=0),"",IF(OR(F45="Cancelled",F45="Returned"),"",M45/D45))</f>
        <v/>
      </c>
      <c r="O45" s="39">
        <f>IF(OR(A45="",B45=""),"",IFERROR(A45-INDEX('Stock'!$H$2:$H$1000,MATCH(B45,'Stock'!$A$2:$A$1000,0)),""))</f>
        <v/>
      </c>
      <c r="P45" s="41">
        <f>IF(G45="","",DATE(YEAR(G45),MONTH(G45),1))</f>
        <v/>
      </c>
    </row>
    <row r="46">
      <c r="A46" s="33" t="n"/>
      <c r="C46" s="38">
        <f>IF(B46="","",IFERROR(INDEX('Stock'!$C$2:$C$1000,MATCH(B46,'Stock'!$A$2:$A$1000,0)),""))</f>
        <v/>
      </c>
      <c r="D46" s="35" t="n"/>
      <c r="G46" s="33" t="n"/>
      <c r="H46" s="36">
        <f>IF(B46="","",IFERROR(INDEX('Stock'!$G$2:$G$1000,MATCH(B46,'Stock'!$A$2:$A$1000,0)),""))</f>
        <v/>
      </c>
      <c r="I46" s="36">
        <f>IF(A46="","",EmballageDefaut)</f>
        <v/>
      </c>
      <c r="J46" s="35" t="n"/>
      <c r="K46" s="36">
        <f>IF(OR(A46="",D46=""),"",IF(OR(F46="Cancelled",F46="Returned"),0,D46-N(H46)-N(I46)-N(J46)))</f>
        <v/>
      </c>
      <c r="L46" s="36">
        <f>IF(OR(A46="",D46=""),"",IF(OR(F46="Cancelled",F46="Returned"),0,D46*TauxTotal))</f>
        <v/>
      </c>
      <c r="M46" s="36">
        <f>IF(K46="","",K46-L46)</f>
        <v/>
      </c>
      <c r="N46" s="40">
        <f>IF(OR(K46="",N(D46)=0),"",IF(OR(F46="Cancelled",F46="Returned"),"",M46/D46))</f>
        <v/>
      </c>
      <c r="O46" s="39">
        <f>IF(OR(A46="",B46=""),"",IFERROR(A46-INDEX('Stock'!$H$2:$H$1000,MATCH(B46,'Stock'!$A$2:$A$1000,0)),""))</f>
        <v/>
      </c>
      <c r="P46" s="41">
        <f>IF(G46="","",DATE(YEAR(G46),MONTH(G46),1))</f>
        <v/>
      </c>
    </row>
    <row r="47">
      <c r="A47" s="33" t="n"/>
      <c r="C47" s="38">
        <f>IF(B47="","",IFERROR(INDEX('Stock'!$C$2:$C$1000,MATCH(B47,'Stock'!$A$2:$A$1000,0)),""))</f>
        <v/>
      </c>
      <c r="D47" s="35" t="n"/>
      <c r="G47" s="33" t="n"/>
      <c r="H47" s="36">
        <f>IF(B47="","",IFERROR(INDEX('Stock'!$G$2:$G$1000,MATCH(B47,'Stock'!$A$2:$A$1000,0)),""))</f>
        <v/>
      </c>
      <c r="I47" s="36">
        <f>IF(A47="","",EmballageDefaut)</f>
        <v/>
      </c>
      <c r="J47" s="35" t="n"/>
      <c r="K47" s="36">
        <f>IF(OR(A47="",D47=""),"",IF(OR(F47="Cancelled",F47="Returned"),0,D47-N(H47)-N(I47)-N(J47)))</f>
        <v/>
      </c>
      <c r="L47" s="36">
        <f>IF(OR(A47="",D47=""),"",IF(OR(F47="Cancelled",F47="Returned"),0,D47*TauxTotal))</f>
        <v/>
      </c>
      <c r="M47" s="36">
        <f>IF(K47="","",K47-L47)</f>
        <v/>
      </c>
      <c r="N47" s="40">
        <f>IF(OR(K47="",N(D47)=0),"",IF(OR(F47="Cancelled",F47="Returned"),"",M47/D47))</f>
        <v/>
      </c>
      <c r="O47" s="39">
        <f>IF(OR(A47="",B47=""),"",IFERROR(A47-INDEX('Stock'!$H$2:$H$1000,MATCH(B47,'Stock'!$A$2:$A$1000,0)),""))</f>
        <v/>
      </c>
      <c r="P47" s="41">
        <f>IF(G47="","",DATE(YEAR(G47),MONTH(G47),1))</f>
        <v/>
      </c>
    </row>
    <row r="48">
      <c r="A48" s="33" t="n"/>
      <c r="C48" s="38">
        <f>IF(B48="","",IFERROR(INDEX('Stock'!$C$2:$C$1000,MATCH(B48,'Stock'!$A$2:$A$1000,0)),""))</f>
        <v/>
      </c>
      <c r="D48" s="35" t="n"/>
      <c r="G48" s="33" t="n"/>
      <c r="H48" s="36">
        <f>IF(B48="","",IFERROR(INDEX('Stock'!$G$2:$G$1000,MATCH(B48,'Stock'!$A$2:$A$1000,0)),""))</f>
        <v/>
      </c>
      <c r="I48" s="36">
        <f>IF(A48="","",EmballageDefaut)</f>
        <v/>
      </c>
      <c r="J48" s="35" t="n"/>
      <c r="K48" s="36">
        <f>IF(OR(A48="",D48=""),"",IF(OR(F48="Cancelled",F48="Returned"),0,D48-N(H48)-N(I48)-N(J48)))</f>
        <v/>
      </c>
      <c r="L48" s="36">
        <f>IF(OR(A48="",D48=""),"",IF(OR(F48="Cancelled",F48="Returned"),0,D48*TauxTotal))</f>
        <v/>
      </c>
      <c r="M48" s="36">
        <f>IF(K48="","",K48-L48)</f>
        <v/>
      </c>
      <c r="N48" s="40">
        <f>IF(OR(K48="",N(D48)=0),"",IF(OR(F48="Cancelled",F48="Returned"),"",M48/D48))</f>
        <v/>
      </c>
      <c r="O48" s="39">
        <f>IF(OR(A48="",B48=""),"",IFERROR(A48-INDEX('Stock'!$H$2:$H$1000,MATCH(B48,'Stock'!$A$2:$A$1000,0)),""))</f>
        <v/>
      </c>
      <c r="P48" s="41">
        <f>IF(G48="","",DATE(YEAR(G48),MONTH(G48),1))</f>
        <v/>
      </c>
    </row>
    <row r="49">
      <c r="A49" s="33" t="n"/>
      <c r="C49" s="38">
        <f>IF(B49="","",IFERROR(INDEX('Stock'!$C$2:$C$1000,MATCH(B49,'Stock'!$A$2:$A$1000,0)),""))</f>
        <v/>
      </c>
      <c r="D49" s="35" t="n"/>
      <c r="G49" s="33" t="n"/>
      <c r="H49" s="36">
        <f>IF(B49="","",IFERROR(INDEX('Stock'!$G$2:$G$1000,MATCH(B49,'Stock'!$A$2:$A$1000,0)),""))</f>
        <v/>
      </c>
      <c r="I49" s="36">
        <f>IF(A49="","",EmballageDefaut)</f>
        <v/>
      </c>
      <c r="J49" s="35" t="n"/>
      <c r="K49" s="36">
        <f>IF(OR(A49="",D49=""),"",IF(OR(F49="Cancelled",F49="Returned"),0,D49-N(H49)-N(I49)-N(J49)))</f>
        <v/>
      </c>
      <c r="L49" s="36">
        <f>IF(OR(A49="",D49=""),"",IF(OR(F49="Cancelled",F49="Returned"),0,D49*TauxTotal))</f>
        <v/>
      </c>
      <c r="M49" s="36">
        <f>IF(K49="","",K49-L49)</f>
        <v/>
      </c>
      <c r="N49" s="40">
        <f>IF(OR(K49="",N(D49)=0),"",IF(OR(F49="Cancelled",F49="Returned"),"",M49/D49))</f>
        <v/>
      </c>
      <c r="O49" s="39">
        <f>IF(OR(A49="",B49=""),"",IFERROR(A49-INDEX('Stock'!$H$2:$H$1000,MATCH(B49,'Stock'!$A$2:$A$1000,0)),""))</f>
        <v/>
      </c>
      <c r="P49" s="41">
        <f>IF(G49="","",DATE(YEAR(G49),MONTH(G49),1))</f>
        <v/>
      </c>
    </row>
    <row r="50">
      <c r="A50" s="33" t="n"/>
      <c r="C50" s="38">
        <f>IF(B50="","",IFERROR(INDEX('Stock'!$C$2:$C$1000,MATCH(B50,'Stock'!$A$2:$A$1000,0)),""))</f>
        <v/>
      </c>
      <c r="D50" s="35" t="n"/>
      <c r="G50" s="33" t="n"/>
      <c r="H50" s="36">
        <f>IF(B50="","",IFERROR(INDEX('Stock'!$G$2:$G$1000,MATCH(B50,'Stock'!$A$2:$A$1000,0)),""))</f>
        <v/>
      </c>
      <c r="I50" s="36">
        <f>IF(A50="","",EmballageDefaut)</f>
        <v/>
      </c>
      <c r="J50" s="35" t="n"/>
      <c r="K50" s="36">
        <f>IF(OR(A50="",D50=""),"",IF(OR(F50="Cancelled",F50="Returned"),0,D50-N(H50)-N(I50)-N(J50)))</f>
        <v/>
      </c>
      <c r="L50" s="36">
        <f>IF(OR(A50="",D50=""),"",IF(OR(F50="Cancelled",F50="Returned"),0,D50*TauxTotal))</f>
        <v/>
      </c>
      <c r="M50" s="36">
        <f>IF(K50="","",K50-L50)</f>
        <v/>
      </c>
      <c r="N50" s="40">
        <f>IF(OR(K50="",N(D50)=0),"",IF(OR(F50="Cancelled",F50="Returned"),"",M50/D50))</f>
        <v/>
      </c>
      <c r="O50" s="39">
        <f>IF(OR(A50="",B50=""),"",IFERROR(A50-INDEX('Stock'!$H$2:$H$1000,MATCH(B50,'Stock'!$A$2:$A$1000,0)),""))</f>
        <v/>
      </c>
      <c r="P50" s="41">
        <f>IF(G50="","",DATE(YEAR(G50),MONTH(G50),1))</f>
        <v/>
      </c>
    </row>
    <row r="51">
      <c r="A51" s="33" t="n"/>
      <c r="C51" s="38">
        <f>IF(B51="","",IFERROR(INDEX('Stock'!$C$2:$C$1000,MATCH(B51,'Stock'!$A$2:$A$1000,0)),""))</f>
        <v/>
      </c>
      <c r="D51" s="35" t="n"/>
      <c r="G51" s="33" t="n"/>
      <c r="H51" s="36">
        <f>IF(B51="","",IFERROR(INDEX('Stock'!$G$2:$G$1000,MATCH(B51,'Stock'!$A$2:$A$1000,0)),""))</f>
        <v/>
      </c>
      <c r="I51" s="36">
        <f>IF(A51="","",EmballageDefaut)</f>
        <v/>
      </c>
      <c r="J51" s="35" t="n"/>
      <c r="K51" s="36">
        <f>IF(OR(A51="",D51=""),"",IF(OR(F51="Cancelled",F51="Returned"),0,D51-N(H51)-N(I51)-N(J51)))</f>
        <v/>
      </c>
      <c r="L51" s="36">
        <f>IF(OR(A51="",D51=""),"",IF(OR(F51="Cancelled",F51="Returned"),0,D51*TauxTotal))</f>
        <v/>
      </c>
      <c r="M51" s="36">
        <f>IF(K51="","",K51-L51)</f>
        <v/>
      </c>
      <c r="N51" s="40">
        <f>IF(OR(K51="",N(D51)=0),"",IF(OR(F51="Cancelled",F51="Returned"),"",M51/D51))</f>
        <v/>
      </c>
      <c r="O51" s="39">
        <f>IF(OR(A51="",B51=""),"",IFERROR(A51-INDEX('Stock'!$H$2:$H$1000,MATCH(B51,'Stock'!$A$2:$A$1000,0)),""))</f>
        <v/>
      </c>
      <c r="P51" s="41">
        <f>IF(G51="","",DATE(YEAR(G51),MONTH(G51),1))</f>
        <v/>
      </c>
    </row>
    <row r="52">
      <c r="A52" s="33" t="n"/>
      <c r="C52" s="38">
        <f>IF(B52="","",IFERROR(INDEX('Stock'!$C$2:$C$1000,MATCH(B52,'Stock'!$A$2:$A$1000,0)),""))</f>
        <v/>
      </c>
      <c r="D52" s="35" t="n"/>
      <c r="G52" s="33" t="n"/>
      <c r="H52" s="36">
        <f>IF(B52="","",IFERROR(INDEX('Stock'!$G$2:$G$1000,MATCH(B52,'Stock'!$A$2:$A$1000,0)),""))</f>
        <v/>
      </c>
      <c r="I52" s="36">
        <f>IF(A52="","",EmballageDefaut)</f>
        <v/>
      </c>
      <c r="J52" s="35" t="n"/>
      <c r="K52" s="36">
        <f>IF(OR(A52="",D52=""),"",IF(OR(F52="Cancelled",F52="Returned"),0,D52-N(H52)-N(I52)-N(J52)))</f>
        <v/>
      </c>
      <c r="L52" s="36">
        <f>IF(OR(A52="",D52=""),"",IF(OR(F52="Cancelled",F52="Returned"),0,D52*TauxTotal))</f>
        <v/>
      </c>
      <c r="M52" s="36">
        <f>IF(K52="","",K52-L52)</f>
        <v/>
      </c>
      <c r="N52" s="40">
        <f>IF(OR(K52="",N(D52)=0),"",IF(OR(F52="Cancelled",F52="Returned"),"",M52/D52))</f>
        <v/>
      </c>
      <c r="O52" s="39">
        <f>IF(OR(A52="",B52=""),"",IFERROR(A52-INDEX('Stock'!$H$2:$H$1000,MATCH(B52,'Stock'!$A$2:$A$1000,0)),""))</f>
        <v/>
      </c>
      <c r="P52" s="41">
        <f>IF(G52="","",DATE(YEAR(G52),MONTH(G52),1))</f>
        <v/>
      </c>
    </row>
    <row r="53">
      <c r="A53" s="33" t="n"/>
      <c r="C53" s="38">
        <f>IF(B53="","",IFERROR(INDEX('Stock'!$C$2:$C$1000,MATCH(B53,'Stock'!$A$2:$A$1000,0)),""))</f>
        <v/>
      </c>
      <c r="D53" s="35" t="n"/>
      <c r="G53" s="33" t="n"/>
      <c r="H53" s="36">
        <f>IF(B53="","",IFERROR(INDEX('Stock'!$G$2:$G$1000,MATCH(B53,'Stock'!$A$2:$A$1000,0)),""))</f>
        <v/>
      </c>
      <c r="I53" s="36">
        <f>IF(A53="","",EmballageDefaut)</f>
        <v/>
      </c>
      <c r="J53" s="35" t="n"/>
      <c r="K53" s="36">
        <f>IF(OR(A53="",D53=""),"",IF(OR(F53="Cancelled",F53="Returned"),0,D53-N(H53)-N(I53)-N(J53)))</f>
        <v/>
      </c>
      <c r="L53" s="36">
        <f>IF(OR(A53="",D53=""),"",IF(OR(F53="Cancelled",F53="Returned"),0,D53*TauxTotal))</f>
        <v/>
      </c>
      <c r="M53" s="36">
        <f>IF(K53="","",K53-L53)</f>
        <v/>
      </c>
      <c r="N53" s="40">
        <f>IF(OR(K53="",N(D53)=0),"",IF(OR(F53="Cancelled",F53="Returned"),"",M53/D53))</f>
        <v/>
      </c>
      <c r="O53" s="39">
        <f>IF(OR(A53="",B53=""),"",IFERROR(A53-INDEX('Stock'!$H$2:$H$1000,MATCH(B53,'Stock'!$A$2:$A$1000,0)),""))</f>
        <v/>
      </c>
      <c r="P53" s="41">
        <f>IF(G53="","",DATE(YEAR(G53),MONTH(G53),1))</f>
        <v/>
      </c>
    </row>
    <row r="54">
      <c r="A54" s="33" t="n"/>
      <c r="C54" s="38">
        <f>IF(B54="","",IFERROR(INDEX('Stock'!$C$2:$C$1000,MATCH(B54,'Stock'!$A$2:$A$1000,0)),""))</f>
        <v/>
      </c>
      <c r="D54" s="35" t="n"/>
      <c r="G54" s="33" t="n"/>
      <c r="H54" s="36">
        <f>IF(B54="","",IFERROR(INDEX('Stock'!$G$2:$G$1000,MATCH(B54,'Stock'!$A$2:$A$1000,0)),""))</f>
        <v/>
      </c>
      <c r="I54" s="36">
        <f>IF(A54="","",EmballageDefaut)</f>
        <v/>
      </c>
      <c r="J54" s="35" t="n"/>
      <c r="K54" s="36">
        <f>IF(OR(A54="",D54=""),"",IF(OR(F54="Cancelled",F54="Returned"),0,D54-N(H54)-N(I54)-N(J54)))</f>
        <v/>
      </c>
      <c r="L54" s="36">
        <f>IF(OR(A54="",D54=""),"",IF(OR(F54="Cancelled",F54="Returned"),0,D54*TauxTotal))</f>
        <v/>
      </c>
      <c r="M54" s="36">
        <f>IF(K54="","",K54-L54)</f>
        <v/>
      </c>
      <c r="N54" s="40">
        <f>IF(OR(K54="",N(D54)=0),"",IF(OR(F54="Cancelled",F54="Returned"),"",M54/D54))</f>
        <v/>
      </c>
      <c r="O54" s="39">
        <f>IF(OR(A54="",B54=""),"",IFERROR(A54-INDEX('Stock'!$H$2:$H$1000,MATCH(B54,'Stock'!$A$2:$A$1000,0)),""))</f>
        <v/>
      </c>
      <c r="P54" s="41">
        <f>IF(G54="","",DATE(YEAR(G54),MONTH(G54),1))</f>
        <v/>
      </c>
    </row>
    <row r="55">
      <c r="A55" s="33" t="n"/>
      <c r="C55" s="38">
        <f>IF(B55="","",IFERROR(INDEX('Stock'!$C$2:$C$1000,MATCH(B55,'Stock'!$A$2:$A$1000,0)),""))</f>
        <v/>
      </c>
      <c r="D55" s="35" t="n"/>
      <c r="G55" s="33" t="n"/>
      <c r="H55" s="36">
        <f>IF(B55="","",IFERROR(INDEX('Stock'!$G$2:$G$1000,MATCH(B55,'Stock'!$A$2:$A$1000,0)),""))</f>
        <v/>
      </c>
      <c r="I55" s="36">
        <f>IF(A55="","",EmballageDefaut)</f>
        <v/>
      </c>
      <c r="J55" s="35" t="n"/>
      <c r="K55" s="36">
        <f>IF(OR(A55="",D55=""),"",IF(OR(F55="Cancelled",F55="Returned"),0,D55-N(H55)-N(I55)-N(J55)))</f>
        <v/>
      </c>
      <c r="L55" s="36">
        <f>IF(OR(A55="",D55=""),"",IF(OR(F55="Cancelled",F55="Returned"),0,D55*TauxTotal))</f>
        <v/>
      </c>
      <c r="M55" s="36">
        <f>IF(K55="","",K55-L55)</f>
        <v/>
      </c>
      <c r="N55" s="40">
        <f>IF(OR(K55="",N(D55)=0),"",IF(OR(F55="Cancelled",F55="Returned"),"",M55/D55))</f>
        <v/>
      </c>
      <c r="O55" s="39">
        <f>IF(OR(A55="",B55=""),"",IFERROR(A55-INDEX('Stock'!$H$2:$H$1000,MATCH(B55,'Stock'!$A$2:$A$1000,0)),""))</f>
        <v/>
      </c>
      <c r="P55" s="41">
        <f>IF(G55="","",DATE(YEAR(G55),MONTH(G55),1))</f>
        <v/>
      </c>
    </row>
    <row r="56">
      <c r="A56" s="33" t="n"/>
      <c r="C56" s="38">
        <f>IF(B56="","",IFERROR(INDEX('Stock'!$C$2:$C$1000,MATCH(B56,'Stock'!$A$2:$A$1000,0)),""))</f>
        <v/>
      </c>
      <c r="D56" s="35" t="n"/>
      <c r="G56" s="33" t="n"/>
      <c r="H56" s="36">
        <f>IF(B56="","",IFERROR(INDEX('Stock'!$G$2:$G$1000,MATCH(B56,'Stock'!$A$2:$A$1000,0)),""))</f>
        <v/>
      </c>
      <c r="I56" s="36">
        <f>IF(A56="","",EmballageDefaut)</f>
        <v/>
      </c>
      <c r="J56" s="35" t="n"/>
      <c r="K56" s="36">
        <f>IF(OR(A56="",D56=""),"",IF(OR(F56="Cancelled",F56="Returned"),0,D56-N(H56)-N(I56)-N(J56)))</f>
        <v/>
      </c>
      <c r="L56" s="36">
        <f>IF(OR(A56="",D56=""),"",IF(OR(F56="Cancelled",F56="Returned"),0,D56*TauxTotal))</f>
        <v/>
      </c>
      <c r="M56" s="36">
        <f>IF(K56="","",K56-L56)</f>
        <v/>
      </c>
      <c r="N56" s="40">
        <f>IF(OR(K56="",N(D56)=0),"",IF(OR(F56="Cancelled",F56="Returned"),"",M56/D56))</f>
        <v/>
      </c>
      <c r="O56" s="39">
        <f>IF(OR(A56="",B56=""),"",IFERROR(A56-INDEX('Stock'!$H$2:$H$1000,MATCH(B56,'Stock'!$A$2:$A$1000,0)),""))</f>
        <v/>
      </c>
      <c r="P56" s="41">
        <f>IF(G56="","",DATE(YEAR(G56),MONTH(G56),1))</f>
        <v/>
      </c>
    </row>
    <row r="57">
      <c r="A57" s="33" t="n"/>
      <c r="C57" s="38">
        <f>IF(B57="","",IFERROR(INDEX('Stock'!$C$2:$C$1000,MATCH(B57,'Stock'!$A$2:$A$1000,0)),""))</f>
        <v/>
      </c>
      <c r="D57" s="35" t="n"/>
      <c r="G57" s="33" t="n"/>
      <c r="H57" s="36">
        <f>IF(B57="","",IFERROR(INDEX('Stock'!$G$2:$G$1000,MATCH(B57,'Stock'!$A$2:$A$1000,0)),""))</f>
        <v/>
      </c>
      <c r="I57" s="36">
        <f>IF(A57="","",EmballageDefaut)</f>
        <v/>
      </c>
      <c r="J57" s="35" t="n"/>
      <c r="K57" s="36">
        <f>IF(OR(A57="",D57=""),"",IF(OR(F57="Cancelled",F57="Returned"),0,D57-N(H57)-N(I57)-N(J57)))</f>
        <v/>
      </c>
      <c r="L57" s="36">
        <f>IF(OR(A57="",D57=""),"",IF(OR(F57="Cancelled",F57="Returned"),0,D57*TauxTotal))</f>
        <v/>
      </c>
      <c r="M57" s="36">
        <f>IF(K57="","",K57-L57)</f>
        <v/>
      </c>
      <c r="N57" s="40">
        <f>IF(OR(K57="",N(D57)=0),"",IF(OR(F57="Cancelled",F57="Returned"),"",M57/D57))</f>
        <v/>
      </c>
      <c r="O57" s="39">
        <f>IF(OR(A57="",B57=""),"",IFERROR(A57-INDEX('Stock'!$H$2:$H$1000,MATCH(B57,'Stock'!$A$2:$A$1000,0)),""))</f>
        <v/>
      </c>
      <c r="P57" s="41">
        <f>IF(G57="","",DATE(YEAR(G57),MONTH(G57),1))</f>
        <v/>
      </c>
    </row>
    <row r="58">
      <c r="A58" s="33" t="n"/>
      <c r="C58" s="38">
        <f>IF(B58="","",IFERROR(INDEX('Stock'!$C$2:$C$1000,MATCH(B58,'Stock'!$A$2:$A$1000,0)),""))</f>
        <v/>
      </c>
      <c r="D58" s="35" t="n"/>
      <c r="G58" s="33" t="n"/>
      <c r="H58" s="36">
        <f>IF(B58="","",IFERROR(INDEX('Stock'!$G$2:$G$1000,MATCH(B58,'Stock'!$A$2:$A$1000,0)),""))</f>
        <v/>
      </c>
      <c r="I58" s="36">
        <f>IF(A58="","",EmballageDefaut)</f>
        <v/>
      </c>
      <c r="J58" s="35" t="n"/>
      <c r="K58" s="36">
        <f>IF(OR(A58="",D58=""),"",IF(OR(F58="Cancelled",F58="Returned"),0,D58-N(H58)-N(I58)-N(J58)))</f>
        <v/>
      </c>
      <c r="L58" s="36">
        <f>IF(OR(A58="",D58=""),"",IF(OR(F58="Cancelled",F58="Returned"),0,D58*TauxTotal))</f>
        <v/>
      </c>
      <c r="M58" s="36">
        <f>IF(K58="","",K58-L58)</f>
        <v/>
      </c>
      <c r="N58" s="40">
        <f>IF(OR(K58="",N(D58)=0),"",IF(OR(F58="Cancelled",F58="Returned"),"",M58/D58))</f>
        <v/>
      </c>
      <c r="O58" s="39">
        <f>IF(OR(A58="",B58=""),"",IFERROR(A58-INDEX('Stock'!$H$2:$H$1000,MATCH(B58,'Stock'!$A$2:$A$1000,0)),""))</f>
        <v/>
      </c>
      <c r="P58" s="41">
        <f>IF(G58="","",DATE(YEAR(G58),MONTH(G58),1))</f>
        <v/>
      </c>
    </row>
    <row r="59">
      <c r="A59" s="33" t="n"/>
      <c r="C59" s="38">
        <f>IF(B59="","",IFERROR(INDEX('Stock'!$C$2:$C$1000,MATCH(B59,'Stock'!$A$2:$A$1000,0)),""))</f>
        <v/>
      </c>
      <c r="D59" s="35" t="n"/>
      <c r="G59" s="33" t="n"/>
      <c r="H59" s="36">
        <f>IF(B59="","",IFERROR(INDEX('Stock'!$G$2:$G$1000,MATCH(B59,'Stock'!$A$2:$A$1000,0)),""))</f>
        <v/>
      </c>
      <c r="I59" s="36">
        <f>IF(A59="","",EmballageDefaut)</f>
        <v/>
      </c>
      <c r="J59" s="35" t="n"/>
      <c r="K59" s="36">
        <f>IF(OR(A59="",D59=""),"",IF(OR(F59="Cancelled",F59="Returned"),0,D59-N(H59)-N(I59)-N(J59)))</f>
        <v/>
      </c>
      <c r="L59" s="36">
        <f>IF(OR(A59="",D59=""),"",IF(OR(F59="Cancelled",F59="Returned"),0,D59*TauxTotal))</f>
        <v/>
      </c>
      <c r="M59" s="36">
        <f>IF(K59="","",K59-L59)</f>
        <v/>
      </c>
      <c r="N59" s="40">
        <f>IF(OR(K59="",N(D59)=0),"",IF(OR(F59="Cancelled",F59="Returned"),"",M59/D59))</f>
        <v/>
      </c>
      <c r="O59" s="39">
        <f>IF(OR(A59="",B59=""),"",IFERROR(A59-INDEX('Stock'!$H$2:$H$1000,MATCH(B59,'Stock'!$A$2:$A$1000,0)),""))</f>
        <v/>
      </c>
      <c r="P59" s="41">
        <f>IF(G59="","",DATE(YEAR(G59),MONTH(G59),1))</f>
        <v/>
      </c>
    </row>
    <row r="60">
      <c r="A60" s="33" t="n"/>
      <c r="C60" s="38">
        <f>IF(B60="","",IFERROR(INDEX('Stock'!$C$2:$C$1000,MATCH(B60,'Stock'!$A$2:$A$1000,0)),""))</f>
        <v/>
      </c>
      <c r="D60" s="35" t="n"/>
      <c r="G60" s="33" t="n"/>
      <c r="H60" s="36">
        <f>IF(B60="","",IFERROR(INDEX('Stock'!$G$2:$G$1000,MATCH(B60,'Stock'!$A$2:$A$1000,0)),""))</f>
        <v/>
      </c>
      <c r="I60" s="36">
        <f>IF(A60="","",EmballageDefaut)</f>
        <v/>
      </c>
      <c r="J60" s="35" t="n"/>
      <c r="K60" s="36">
        <f>IF(OR(A60="",D60=""),"",IF(OR(F60="Cancelled",F60="Returned"),0,D60-N(H60)-N(I60)-N(J60)))</f>
        <v/>
      </c>
      <c r="L60" s="36">
        <f>IF(OR(A60="",D60=""),"",IF(OR(F60="Cancelled",F60="Returned"),0,D60*TauxTotal))</f>
        <v/>
      </c>
      <c r="M60" s="36">
        <f>IF(K60="","",K60-L60)</f>
        <v/>
      </c>
      <c r="N60" s="40">
        <f>IF(OR(K60="",N(D60)=0),"",IF(OR(F60="Cancelled",F60="Returned"),"",M60/D60))</f>
        <v/>
      </c>
      <c r="O60" s="39">
        <f>IF(OR(A60="",B60=""),"",IFERROR(A60-INDEX('Stock'!$H$2:$H$1000,MATCH(B60,'Stock'!$A$2:$A$1000,0)),""))</f>
        <v/>
      </c>
      <c r="P60" s="41">
        <f>IF(G60="","",DATE(YEAR(G60),MONTH(G60),1))</f>
        <v/>
      </c>
    </row>
    <row r="61">
      <c r="A61" s="33" t="n"/>
      <c r="C61" s="38">
        <f>IF(B61="","",IFERROR(INDEX('Stock'!$C$2:$C$1000,MATCH(B61,'Stock'!$A$2:$A$1000,0)),""))</f>
        <v/>
      </c>
      <c r="D61" s="35" t="n"/>
      <c r="G61" s="33" t="n"/>
      <c r="H61" s="36">
        <f>IF(B61="","",IFERROR(INDEX('Stock'!$G$2:$G$1000,MATCH(B61,'Stock'!$A$2:$A$1000,0)),""))</f>
        <v/>
      </c>
      <c r="I61" s="36">
        <f>IF(A61="","",EmballageDefaut)</f>
        <v/>
      </c>
      <c r="J61" s="35" t="n"/>
      <c r="K61" s="36">
        <f>IF(OR(A61="",D61=""),"",IF(OR(F61="Cancelled",F61="Returned"),0,D61-N(H61)-N(I61)-N(J61)))</f>
        <v/>
      </c>
      <c r="L61" s="36">
        <f>IF(OR(A61="",D61=""),"",IF(OR(F61="Cancelled",F61="Returned"),0,D61*TauxTotal))</f>
        <v/>
      </c>
      <c r="M61" s="36">
        <f>IF(K61="","",K61-L61)</f>
        <v/>
      </c>
      <c r="N61" s="40">
        <f>IF(OR(K61="",N(D61)=0),"",IF(OR(F61="Cancelled",F61="Returned"),"",M61/D61))</f>
        <v/>
      </c>
      <c r="O61" s="39">
        <f>IF(OR(A61="",B61=""),"",IFERROR(A61-INDEX('Stock'!$H$2:$H$1000,MATCH(B61,'Stock'!$A$2:$A$1000,0)),""))</f>
        <v/>
      </c>
      <c r="P61" s="41">
        <f>IF(G61="","",DATE(YEAR(G61),MONTH(G61),1))</f>
        <v/>
      </c>
    </row>
    <row r="62">
      <c r="A62" s="33" t="n"/>
      <c r="C62" s="38">
        <f>IF(B62="","",IFERROR(INDEX('Stock'!$C$2:$C$1000,MATCH(B62,'Stock'!$A$2:$A$1000,0)),""))</f>
        <v/>
      </c>
      <c r="D62" s="35" t="n"/>
      <c r="G62" s="33" t="n"/>
      <c r="H62" s="36">
        <f>IF(B62="","",IFERROR(INDEX('Stock'!$G$2:$G$1000,MATCH(B62,'Stock'!$A$2:$A$1000,0)),""))</f>
        <v/>
      </c>
      <c r="I62" s="36">
        <f>IF(A62="","",EmballageDefaut)</f>
        <v/>
      </c>
      <c r="J62" s="35" t="n"/>
      <c r="K62" s="36">
        <f>IF(OR(A62="",D62=""),"",IF(OR(F62="Cancelled",F62="Returned"),0,D62-N(H62)-N(I62)-N(J62)))</f>
        <v/>
      </c>
      <c r="L62" s="36">
        <f>IF(OR(A62="",D62=""),"",IF(OR(F62="Cancelled",F62="Returned"),0,D62*TauxTotal))</f>
        <v/>
      </c>
      <c r="M62" s="36">
        <f>IF(K62="","",K62-L62)</f>
        <v/>
      </c>
      <c r="N62" s="40">
        <f>IF(OR(K62="",N(D62)=0),"",IF(OR(F62="Cancelled",F62="Returned"),"",M62/D62))</f>
        <v/>
      </c>
      <c r="O62" s="39">
        <f>IF(OR(A62="",B62=""),"",IFERROR(A62-INDEX('Stock'!$H$2:$H$1000,MATCH(B62,'Stock'!$A$2:$A$1000,0)),""))</f>
        <v/>
      </c>
      <c r="P62" s="41">
        <f>IF(G62="","",DATE(YEAR(G62),MONTH(G62),1))</f>
        <v/>
      </c>
    </row>
    <row r="63">
      <c r="A63" s="33" t="n"/>
      <c r="C63" s="38">
        <f>IF(B63="","",IFERROR(INDEX('Stock'!$C$2:$C$1000,MATCH(B63,'Stock'!$A$2:$A$1000,0)),""))</f>
        <v/>
      </c>
      <c r="D63" s="35" t="n"/>
      <c r="G63" s="33" t="n"/>
      <c r="H63" s="36">
        <f>IF(B63="","",IFERROR(INDEX('Stock'!$G$2:$G$1000,MATCH(B63,'Stock'!$A$2:$A$1000,0)),""))</f>
        <v/>
      </c>
      <c r="I63" s="36">
        <f>IF(A63="","",EmballageDefaut)</f>
        <v/>
      </c>
      <c r="J63" s="35" t="n"/>
      <c r="K63" s="36">
        <f>IF(OR(A63="",D63=""),"",IF(OR(F63="Cancelled",F63="Returned"),0,D63-N(H63)-N(I63)-N(J63)))</f>
        <v/>
      </c>
      <c r="L63" s="36">
        <f>IF(OR(A63="",D63=""),"",IF(OR(F63="Cancelled",F63="Returned"),0,D63*TauxTotal))</f>
        <v/>
      </c>
      <c r="M63" s="36">
        <f>IF(K63="","",K63-L63)</f>
        <v/>
      </c>
      <c r="N63" s="40">
        <f>IF(OR(K63="",N(D63)=0),"",IF(OR(F63="Cancelled",F63="Returned"),"",M63/D63))</f>
        <v/>
      </c>
      <c r="O63" s="39">
        <f>IF(OR(A63="",B63=""),"",IFERROR(A63-INDEX('Stock'!$H$2:$H$1000,MATCH(B63,'Stock'!$A$2:$A$1000,0)),""))</f>
        <v/>
      </c>
      <c r="P63" s="41">
        <f>IF(G63="","",DATE(YEAR(G63),MONTH(G63),1))</f>
        <v/>
      </c>
    </row>
    <row r="64">
      <c r="A64" s="33" t="n"/>
      <c r="C64" s="38">
        <f>IF(B64="","",IFERROR(INDEX('Stock'!$C$2:$C$1000,MATCH(B64,'Stock'!$A$2:$A$1000,0)),""))</f>
        <v/>
      </c>
      <c r="D64" s="35" t="n"/>
      <c r="G64" s="33" t="n"/>
      <c r="H64" s="36">
        <f>IF(B64="","",IFERROR(INDEX('Stock'!$G$2:$G$1000,MATCH(B64,'Stock'!$A$2:$A$1000,0)),""))</f>
        <v/>
      </c>
      <c r="I64" s="36">
        <f>IF(A64="","",EmballageDefaut)</f>
        <v/>
      </c>
      <c r="J64" s="35" t="n"/>
      <c r="K64" s="36">
        <f>IF(OR(A64="",D64=""),"",IF(OR(F64="Cancelled",F64="Returned"),0,D64-N(H64)-N(I64)-N(J64)))</f>
        <v/>
      </c>
      <c r="L64" s="36">
        <f>IF(OR(A64="",D64=""),"",IF(OR(F64="Cancelled",F64="Returned"),0,D64*TauxTotal))</f>
        <v/>
      </c>
      <c r="M64" s="36">
        <f>IF(K64="","",K64-L64)</f>
        <v/>
      </c>
      <c r="N64" s="40">
        <f>IF(OR(K64="",N(D64)=0),"",IF(OR(F64="Cancelled",F64="Returned"),"",M64/D64))</f>
        <v/>
      </c>
      <c r="O64" s="39">
        <f>IF(OR(A64="",B64=""),"",IFERROR(A64-INDEX('Stock'!$H$2:$H$1000,MATCH(B64,'Stock'!$A$2:$A$1000,0)),""))</f>
        <v/>
      </c>
      <c r="P64" s="41">
        <f>IF(G64="","",DATE(YEAR(G64),MONTH(G64),1))</f>
        <v/>
      </c>
    </row>
    <row r="65">
      <c r="A65" s="33" t="n"/>
      <c r="C65" s="38">
        <f>IF(B65="","",IFERROR(INDEX('Stock'!$C$2:$C$1000,MATCH(B65,'Stock'!$A$2:$A$1000,0)),""))</f>
        <v/>
      </c>
      <c r="D65" s="35" t="n"/>
      <c r="G65" s="33" t="n"/>
      <c r="H65" s="36">
        <f>IF(B65="","",IFERROR(INDEX('Stock'!$G$2:$G$1000,MATCH(B65,'Stock'!$A$2:$A$1000,0)),""))</f>
        <v/>
      </c>
      <c r="I65" s="36">
        <f>IF(A65="","",EmballageDefaut)</f>
        <v/>
      </c>
      <c r="J65" s="35" t="n"/>
      <c r="K65" s="36">
        <f>IF(OR(A65="",D65=""),"",IF(OR(F65="Cancelled",F65="Returned"),0,D65-N(H65)-N(I65)-N(J65)))</f>
        <v/>
      </c>
      <c r="L65" s="36">
        <f>IF(OR(A65="",D65=""),"",IF(OR(F65="Cancelled",F65="Returned"),0,D65*TauxTotal))</f>
        <v/>
      </c>
      <c r="M65" s="36">
        <f>IF(K65="","",K65-L65)</f>
        <v/>
      </c>
      <c r="N65" s="40">
        <f>IF(OR(K65="",N(D65)=0),"",IF(OR(F65="Cancelled",F65="Returned"),"",M65/D65))</f>
        <v/>
      </c>
      <c r="O65" s="39">
        <f>IF(OR(A65="",B65=""),"",IFERROR(A65-INDEX('Stock'!$H$2:$H$1000,MATCH(B65,'Stock'!$A$2:$A$1000,0)),""))</f>
        <v/>
      </c>
      <c r="P65" s="41">
        <f>IF(G65="","",DATE(YEAR(G65),MONTH(G65),1))</f>
        <v/>
      </c>
    </row>
    <row r="66">
      <c r="A66" s="33" t="n"/>
      <c r="C66" s="38">
        <f>IF(B66="","",IFERROR(INDEX('Stock'!$C$2:$C$1000,MATCH(B66,'Stock'!$A$2:$A$1000,0)),""))</f>
        <v/>
      </c>
      <c r="D66" s="35" t="n"/>
      <c r="G66" s="33" t="n"/>
      <c r="H66" s="36">
        <f>IF(B66="","",IFERROR(INDEX('Stock'!$G$2:$G$1000,MATCH(B66,'Stock'!$A$2:$A$1000,0)),""))</f>
        <v/>
      </c>
      <c r="I66" s="36">
        <f>IF(A66="","",EmballageDefaut)</f>
        <v/>
      </c>
      <c r="J66" s="35" t="n"/>
      <c r="K66" s="36">
        <f>IF(OR(A66="",D66=""),"",IF(OR(F66="Cancelled",F66="Returned"),0,D66-N(H66)-N(I66)-N(J66)))</f>
        <v/>
      </c>
      <c r="L66" s="36">
        <f>IF(OR(A66="",D66=""),"",IF(OR(F66="Cancelled",F66="Returned"),0,D66*TauxTotal))</f>
        <v/>
      </c>
      <c r="M66" s="36">
        <f>IF(K66="","",K66-L66)</f>
        <v/>
      </c>
      <c r="N66" s="40">
        <f>IF(OR(K66="",N(D66)=0),"",IF(OR(F66="Cancelled",F66="Returned"),"",M66/D66))</f>
        <v/>
      </c>
      <c r="O66" s="39">
        <f>IF(OR(A66="",B66=""),"",IFERROR(A66-INDEX('Stock'!$H$2:$H$1000,MATCH(B66,'Stock'!$A$2:$A$1000,0)),""))</f>
        <v/>
      </c>
      <c r="P66" s="41">
        <f>IF(G66="","",DATE(YEAR(G66),MONTH(G66),1))</f>
        <v/>
      </c>
    </row>
    <row r="67">
      <c r="A67" s="33" t="n"/>
      <c r="C67" s="38">
        <f>IF(B67="","",IFERROR(INDEX('Stock'!$C$2:$C$1000,MATCH(B67,'Stock'!$A$2:$A$1000,0)),""))</f>
        <v/>
      </c>
      <c r="D67" s="35" t="n"/>
      <c r="G67" s="33" t="n"/>
      <c r="H67" s="36">
        <f>IF(B67="","",IFERROR(INDEX('Stock'!$G$2:$G$1000,MATCH(B67,'Stock'!$A$2:$A$1000,0)),""))</f>
        <v/>
      </c>
      <c r="I67" s="36">
        <f>IF(A67="","",EmballageDefaut)</f>
        <v/>
      </c>
      <c r="J67" s="35" t="n"/>
      <c r="K67" s="36">
        <f>IF(OR(A67="",D67=""),"",IF(OR(F67="Cancelled",F67="Returned"),0,D67-N(H67)-N(I67)-N(J67)))</f>
        <v/>
      </c>
      <c r="L67" s="36">
        <f>IF(OR(A67="",D67=""),"",IF(OR(F67="Cancelled",F67="Returned"),0,D67*TauxTotal))</f>
        <v/>
      </c>
      <c r="M67" s="36">
        <f>IF(K67="","",K67-L67)</f>
        <v/>
      </c>
      <c r="N67" s="40">
        <f>IF(OR(K67="",N(D67)=0),"",IF(OR(F67="Cancelled",F67="Returned"),"",M67/D67))</f>
        <v/>
      </c>
      <c r="O67" s="39">
        <f>IF(OR(A67="",B67=""),"",IFERROR(A67-INDEX('Stock'!$H$2:$H$1000,MATCH(B67,'Stock'!$A$2:$A$1000,0)),""))</f>
        <v/>
      </c>
      <c r="P67" s="41">
        <f>IF(G67="","",DATE(YEAR(G67),MONTH(G67),1))</f>
        <v/>
      </c>
    </row>
    <row r="68">
      <c r="A68" s="33" t="n"/>
      <c r="C68" s="38">
        <f>IF(B68="","",IFERROR(INDEX('Stock'!$C$2:$C$1000,MATCH(B68,'Stock'!$A$2:$A$1000,0)),""))</f>
        <v/>
      </c>
      <c r="D68" s="35" t="n"/>
      <c r="G68" s="33" t="n"/>
      <c r="H68" s="36">
        <f>IF(B68="","",IFERROR(INDEX('Stock'!$G$2:$G$1000,MATCH(B68,'Stock'!$A$2:$A$1000,0)),""))</f>
        <v/>
      </c>
      <c r="I68" s="36">
        <f>IF(A68="","",EmballageDefaut)</f>
        <v/>
      </c>
      <c r="J68" s="35" t="n"/>
      <c r="K68" s="36">
        <f>IF(OR(A68="",D68=""),"",IF(OR(F68="Cancelled",F68="Returned"),0,D68-N(H68)-N(I68)-N(J68)))</f>
        <v/>
      </c>
      <c r="L68" s="36">
        <f>IF(OR(A68="",D68=""),"",IF(OR(F68="Cancelled",F68="Returned"),0,D68*TauxTotal))</f>
        <v/>
      </c>
      <c r="M68" s="36">
        <f>IF(K68="","",K68-L68)</f>
        <v/>
      </c>
      <c r="N68" s="40">
        <f>IF(OR(K68="",N(D68)=0),"",IF(OR(F68="Cancelled",F68="Returned"),"",M68/D68))</f>
        <v/>
      </c>
      <c r="O68" s="39">
        <f>IF(OR(A68="",B68=""),"",IFERROR(A68-INDEX('Stock'!$H$2:$H$1000,MATCH(B68,'Stock'!$A$2:$A$1000,0)),""))</f>
        <v/>
      </c>
      <c r="P68" s="41">
        <f>IF(G68="","",DATE(YEAR(G68),MONTH(G68),1))</f>
        <v/>
      </c>
    </row>
    <row r="69">
      <c r="A69" s="33" t="n"/>
      <c r="C69" s="38">
        <f>IF(B69="","",IFERROR(INDEX('Stock'!$C$2:$C$1000,MATCH(B69,'Stock'!$A$2:$A$1000,0)),""))</f>
        <v/>
      </c>
      <c r="D69" s="35" t="n"/>
      <c r="G69" s="33" t="n"/>
      <c r="H69" s="36">
        <f>IF(B69="","",IFERROR(INDEX('Stock'!$G$2:$G$1000,MATCH(B69,'Stock'!$A$2:$A$1000,0)),""))</f>
        <v/>
      </c>
      <c r="I69" s="36">
        <f>IF(A69="","",EmballageDefaut)</f>
        <v/>
      </c>
      <c r="J69" s="35" t="n"/>
      <c r="K69" s="36">
        <f>IF(OR(A69="",D69=""),"",IF(OR(F69="Cancelled",F69="Returned"),0,D69-N(H69)-N(I69)-N(J69)))</f>
        <v/>
      </c>
      <c r="L69" s="36">
        <f>IF(OR(A69="",D69=""),"",IF(OR(F69="Cancelled",F69="Returned"),0,D69*TauxTotal))</f>
        <v/>
      </c>
      <c r="M69" s="36">
        <f>IF(K69="","",K69-L69)</f>
        <v/>
      </c>
      <c r="N69" s="40">
        <f>IF(OR(K69="",N(D69)=0),"",IF(OR(F69="Cancelled",F69="Returned"),"",M69/D69))</f>
        <v/>
      </c>
      <c r="O69" s="39">
        <f>IF(OR(A69="",B69=""),"",IFERROR(A69-INDEX('Stock'!$H$2:$H$1000,MATCH(B69,'Stock'!$A$2:$A$1000,0)),""))</f>
        <v/>
      </c>
      <c r="P69" s="41">
        <f>IF(G69="","",DATE(YEAR(G69),MONTH(G69),1))</f>
        <v/>
      </c>
    </row>
    <row r="70">
      <c r="A70" s="33" t="n"/>
      <c r="C70" s="38">
        <f>IF(B70="","",IFERROR(INDEX('Stock'!$C$2:$C$1000,MATCH(B70,'Stock'!$A$2:$A$1000,0)),""))</f>
        <v/>
      </c>
      <c r="D70" s="35" t="n"/>
      <c r="G70" s="33" t="n"/>
      <c r="H70" s="36">
        <f>IF(B70="","",IFERROR(INDEX('Stock'!$G$2:$G$1000,MATCH(B70,'Stock'!$A$2:$A$1000,0)),""))</f>
        <v/>
      </c>
      <c r="I70" s="36">
        <f>IF(A70="","",EmballageDefaut)</f>
        <v/>
      </c>
      <c r="J70" s="35" t="n"/>
      <c r="K70" s="36">
        <f>IF(OR(A70="",D70=""),"",IF(OR(F70="Cancelled",F70="Returned"),0,D70-N(H70)-N(I70)-N(J70)))</f>
        <v/>
      </c>
      <c r="L70" s="36">
        <f>IF(OR(A70="",D70=""),"",IF(OR(F70="Cancelled",F70="Returned"),0,D70*TauxTotal))</f>
        <v/>
      </c>
      <c r="M70" s="36">
        <f>IF(K70="","",K70-L70)</f>
        <v/>
      </c>
      <c r="N70" s="40">
        <f>IF(OR(K70="",N(D70)=0),"",IF(OR(F70="Cancelled",F70="Returned"),"",M70/D70))</f>
        <v/>
      </c>
      <c r="O70" s="39">
        <f>IF(OR(A70="",B70=""),"",IFERROR(A70-INDEX('Stock'!$H$2:$H$1000,MATCH(B70,'Stock'!$A$2:$A$1000,0)),""))</f>
        <v/>
      </c>
      <c r="P70" s="41">
        <f>IF(G70="","",DATE(YEAR(G70),MONTH(G70),1))</f>
        <v/>
      </c>
    </row>
    <row r="71">
      <c r="A71" s="33" t="n"/>
      <c r="C71" s="38">
        <f>IF(B71="","",IFERROR(INDEX('Stock'!$C$2:$C$1000,MATCH(B71,'Stock'!$A$2:$A$1000,0)),""))</f>
        <v/>
      </c>
      <c r="D71" s="35" t="n"/>
      <c r="G71" s="33" t="n"/>
      <c r="H71" s="36">
        <f>IF(B71="","",IFERROR(INDEX('Stock'!$G$2:$G$1000,MATCH(B71,'Stock'!$A$2:$A$1000,0)),""))</f>
        <v/>
      </c>
      <c r="I71" s="36">
        <f>IF(A71="","",EmballageDefaut)</f>
        <v/>
      </c>
      <c r="J71" s="35" t="n"/>
      <c r="K71" s="36">
        <f>IF(OR(A71="",D71=""),"",IF(OR(F71="Cancelled",F71="Returned"),0,D71-N(H71)-N(I71)-N(J71)))</f>
        <v/>
      </c>
      <c r="L71" s="36">
        <f>IF(OR(A71="",D71=""),"",IF(OR(F71="Cancelled",F71="Returned"),0,D71*TauxTotal))</f>
        <v/>
      </c>
      <c r="M71" s="36">
        <f>IF(K71="","",K71-L71)</f>
        <v/>
      </c>
      <c r="N71" s="40">
        <f>IF(OR(K71="",N(D71)=0),"",IF(OR(F71="Cancelled",F71="Returned"),"",M71/D71))</f>
        <v/>
      </c>
      <c r="O71" s="39">
        <f>IF(OR(A71="",B71=""),"",IFERROR(A71-INDEX('Stock'!$H$2:$H$1000,MATCH(B71,'Stock'!$A$2:$A$1000,0)),""))</f>
        <v/>
      </c>
      <c r="P71" s="41">
        <f>IF(G71="","",DATE(YEAR(G71),MONTH(G71),1))</f>
        <v/>
      </c>
    </row>
    <row r="72">
      <c r="A72" s="33" t="n"/>
      <c r="C72" s="38">
        <f>IF(B72="","",IFERROR(INDEX('Stock'!$C$2:$C$1000,MATCH(B72,'Stock'!$A$2:$A$1000,0)),""))</f>
        <v/>
      </c>
      <c r="D72" s="35" t="n"/>
      <c r="G72" s="33" t="n"/>
      <c r="H72" s="36">
        <f>IF(B72="","",IFERROR(INDEX('Stock'!$G$2:$G$1000,MATCH(B72,'Stock'!$A$2:$A$1000,0)),""))</f>
        <v/>
      </c>
      <c r="I72" s="36">
        <f>IF(A72="","",EmballageDefaut)</f>
        <v/>
      </c>
      <c r="J72" s="35" t="n"/>
      <c r="K72" s="36">
        <f>IF(OR(A72="",D72=""),"",IF(OR(F72="Cancelled",F72="Returned"),0,D72-N(H72)-N(I72)-N(J72)))</f>
        <v/>
      </c>
      <c r="L72" s="36">
        <f>IF(OR(A72="",D72=""),"",IF(OR(F72="Cancelled",F72="Returned"),0,D72*TauxTotal))</f>
        <v/>
      </c>
      <c r="M72" s="36">
        <f>IF(K72="","",K72-L72)</f>
        <v/>
      </c>
      <c r="N72" s="40">
        <f>IF(OR(K72="",N(D72)=0),"",IF(OR(F72="Cancelled",F72="Returned"),"",M72/D72))</f>
        <v/>
      </c>
      <c r="O72" s="39">
        <f>IF(OR(A72="",B72=""),"",IFERROR(A72-INDEX('Stock'!$H$2:$H$1000,MATCH(B72,'Stock'!$A$2:$A$1000,0)),""))</f>
        <v/>
      </c>
      <c r="P72" s="41">
        <f>IF(G72="","",DATE(YEAR(G72),MONTH(G72),1))</f>
        <v/>
      </c>
    </row>
    <row r="73">
      <c r="A73" s="33" t="n"/>
      <c r="C73" s="38">
        <f>IF(B73="","",IFERROR(INDEX('Stock'!$C$2:$C$1000,MATCH(B73,'Stock'!$A$2:$A$1000,0)),""))</f>
        <v/>
      </c>
      <c r="D73" s="35" t="n"/>
      <c r="G73" s="33" t="n"/>
      <c r="H73" s="36">
        <f>IF(B73="","",IFERROR(INDEX('Stock'!$G$2:$G$1000,MATCH(B73,'Stock'!$A$2:$A$1000,0)),""))</f>
        <v/>
      </c>
      <c r="I73" s="36">
        <f>IF(A73="","",EmballageDefaut)</f>
        <v/>
      </c>
      <c r="J73" s="35" t="n"/>
      <c r="K73" s="36">
        <f>IF(OR(A73="",D73=""),"",IF(OR(F73="Cancelled",F73="Returned"),0,D73-N(H73)-N(I73)-N(J73)))</f>
        <v/>
      </c>
      <c r="L73" s="36">
        <f>IF(OR(A73="",D73=""),"",IF(OR(F73="Cancelled",F73="Returned"),0,D73*TauxTotal))</f>
        <v/>
      </c>
      <c r="M73" s="36">
        <f>IF(K73="","",K73-L73)</f>
        <v/>
      </c>
      <c r="N73" s="40">
        <f>IF(OR(K73="",N(D73)=0),"",IF(OR(F73="Cancelled",F73="Returned"),"",M73/D73))</f>
        <v/>
      </c>
      <c r="O73" s="39">
        <f>IF(OR(A73="",B73=""),"",IFERROR(A73-INDEX('Stock'!$H$2:$H$1000,MATCH(B73,'Stock'!$A$2:$A$1000,0)),""))</f>
        <v/>
      </c>
      <c r="P73" s="41">
        <f>IF(G73="","",DATE(YEAR(G73),MONTH(G73),1))</f>
        <v/>
      </c>
    </row>
    <row r="74">
      <c r="A74" s="33" t="n"/>
      <c r="C74" s="38">
        <f>IF(B74="","",IFERROR(INDEX('Stock'!$C$2:$C$1000,MATCH(B74,'Stock'!$A$2:$A$1000,0)),""))</f>
        <v/>
      </c>
      <c r="D74" s="35" t="n"/>
      <c r="G74" s="33" t="n"/>
      <c r="H74" s="36">
        <f>IF(B74="","",IFERROR(INDEX('Stock'!$G$2:$G$1000,MATCH(B74,'Stock'!$A$2:$A$1000,0)),""))</f>
        <v/>
      </c>
      <c r="I74" s="36">
        <f>IF(A74="","",EmballageDefaut)</f>
        <v/>
      </c>
      <c r="J74" s="35" t="n"/>
      <c r="K74" s="36">
        <f>IF(OR(A74="",D74=""),"",IF(OR(F74="Cancelled",F74="Returned"),0,D74-N(H74)-N(I74)-N(J74)))</f>
        <v/>
      </c>
      <c r="L74" s="36">
        <f>IF(OR(A74="",D74=""),"",IF(OR(F74="Cancelled",F74="Returned"),0,D74*TauxTotal))</f>
        <v/>
      </c>
      <c r="M74" s="36">
        <f>IF(K74="","",K74-L74)</f>
        <v/>
      </c>
      <c r="N74" s="40">
        <f>IF(OR(K74="",N(D74)=0),"",IF(OR(F74="Cancelled",F74="Returned"),"",M74/D74))</f>
        <v/>
      </c>
      <c r="O74" s="39">
        <f>IF(OR(A74="",B74=""),"",IFERROR(A74-INDEX('Stock'!$H$2:$H$1000,MATCH(B74,'Stock'!$A$2:$A$1000,0)),""))</f>
        <v/>
      </c>
      <c r="P74" s="41">
        <f>IF(G74="","",DATE(YEAR(G74),MONTH(G74),1))</f>
        <v/>
      </c>
    </row>
    <row r="75">
      <c r="A75" s="33" t="n"/>
      <c r="C75" s="38">
        <f>IF(B75="","",IFERROR(INDEX('Stock'!$C$2:$C$1000,MATCH(B75,'Stock'!$A$2:$A$1000,0)),""))</f>
        <v/>
      </c>
      <c r="D75" s="35" t="n"/>
      <c r="G75" s="33" t="n"/>
      <c r="H75" s="36">
        <f>IF(B75="","",IFERROR(INDEX('Stock'!$G$2:$G$1000,MATCH(B75,'Stock'!$A$2:$A$1000,0)),""))</f>
        <v/>
      </c>
      <c r="I75" s="36">
        <f>IF(A75="","",EmballageDefaut)</f>
        <v/>
      </c>
      <c r="J75" s="35" t="n"/>
      <c r="K75" s="36">
        <f>IF(OR(A75="",D75=""),"",IF(OR(F75="Cancelled",F75="Returned"),0,D75-N(H75)-N(I75)-N(J75)))</f>
        <v/>
      </c>
      <c r="L75" s="36">
        <f>IF(OR(A75="",D75=""),"",IF(OR(F75="Cancelled",F75="Returned"),0,D75*TauxTotal))</f>
        <v/>
      </c>
      <c r="M75" s="36">
        <f>IF(K75="","",K75-L75)</f>
        <v/>
      </c>
      <c r="N75" s="40">
        <f>IF(OR(K75="",N(D75)=0),"",IF(OR(F75="Cancelled",F75="Returned"),"",M75/D75))</f>
        <v/>
      </c>
      <c r="O75" s="39">
        <f>IF(OR(A75="",B75=""),"",IFERROR(A75-INDEX('Stock'!$H$2:$H$1000,MATCH(B75,'Stock'!$A$2:$A$1000,0)),""))</f>
        <v/>
      </c>
      <c r="P75" s="41">
        <f>IF(G75="","",DATE(YEAR(G75),MONTH(G75),1))</f>
        <v/>
      </c>
    </row>
    <row r="76">
      <c r="A76" s="33" t="n"/>
      <c r="C76" s="38">
        <f>IF(B76="","",IFERROR(INDEX('Stock'!$C$2:$C$1000,MATCH(B76,'Stock'!$A$2:$A$1000,0)),""))</f>
        <v/>
      </c>
      <c r="D76" s="35" t="n"/>
      <c r="G76" s="33" t="n"/>
      <c r="H76" s="36">
        <f>IF(B76="","",IFERROR(INDEX('Stock'!$G$2:$G$1000,MATCH(B76,'Stock'!$A$2:$A$1000,0)),""))</f>
        <v/>
      </c>
      <c r="I76" s="36">
        <f>IF(A76="","",EmballageDefaut)</f>
        <v/>
      </c>
      <c r="J76" s="35" t="n"/>
      <c r="K76" s="36">
        <f>IF(OR(A76="",D76=""),"",IF(OR(F76="Cancelled",F76="Returned"),0,D76-N(H76)-N(I76)-N(J76)))</f>
        <v/>
      </c>
      <c r="L76" s="36">
        <f>IF(OR(A76="",D76=""),"",IF(OR(F76="Cancelled",F76="Returned"),0,D76*TauxTotal))</f>
        <v/>
      </c>
      <c r="M76" s="36">
        <f>IF(K76="","",K76-L76)</f>
        <v/>
      </c>
      <c r="N76" s="40">
        <f>IF(OR(K76="",N(D76)=0),"",IF(OR(F76="Cancelled",F76="Returned"),"",M76/D76))</f>
        <v/>
      </c>
      <c r="O76" s="39">
        <f>IF(OR(A76="",B76=""),"",IFERROR(A76-INDEX('Stock'!$H$2:$H$1000,MATCH(B76,'Stock'!$A$2:$A$1000,0)),""))</f>
        <v/>
      </c>
      <c r="P76" s="41">
        <f>IF(G76="","",DATE(YEAR(G76),MONTH(G76),1))</f>
        <v/>
      </c>
    </row>
    <row r="77">
      <c r="A77" s="33" t="n"/>
      <c r="C77" s="38">
        <f>IF(B77="","",IFERROR(INDEX('Stock'!$C$2:$C$1000,MATCH(B77,'Stock'!$A$2:$A$1000,0)),""))</f>
        <v/>
      </c>
      <c r="D77" s="35" t="n"/>
      <c r="G77" s="33" t="n"/>
      <c r="H77" s="36">
        <f>IF(B77="","",IFERROR(INDEX('Stock'!$G$2:$G$1000,MATCH(B77,'Stock'!$A$2:$A$1000,0)),""))</f>
        <v/>
      </c>
      <c r="I77" s="36">
        <f>IF(A77="","",EmballageDefaut)</f>
        <v/>
      </c>
      <c r="J77" s="35" t="n"/>
      <c r="K77" s="36">
        <f>IF(OR(A77="",D77=""),"",IF(OR(F77="Cancelled",F77="Returned"),0,D77-N(H77)-N(I77)-N(J77)))</f>
        <v/>
      </c>
      <c r="L77" s="36">
        <f>IF(OR(A77="",D77=""),"",IF(OR(F77="Cancelled",F77="Returned"),0,D77*TauxTotal))</f>
        <v/>
      </c>
      <c r="M77" s="36">
        <f>IF(K77="","",K77-L77)</f>
        <v/>
      </c>
      <c r="N77" s="40">
        <f>IF(OR(K77="",N(D77)=0),"",IF(OR(F77="Cancelled",F77="Returned"),"",M77/D77))</f>
        <v/>
      </c>
      <c r="O77" s="39">
        <f>IF(OR(A77="",B77=""),"",IFERROR(A77-INDEX('Stock'!$H$2:$H$1000,MATCH(B77,'Stock'!$A$2:$A$1000,0)),""))</f>
        <v/>
      </c>
      <c r="P77" s="41">
        <f>IF(G77="","",DATE(YEAR(G77),MONTH(G77),1))</f>
        <v/>
      </c>
    </row>
    <row r="78">
      <c r="A78" s="33" t="n"/>
      <c r="C78" s="38">
        <f>IF(B78="","",IFERROR(INDEX('Stock'!$C$2:$C$1000,MATCH(B78,'Stock'!$A$2:$A$1000,0)),""))</f>
        <v/>
      </c>
      <c r="D78" s="35" t="n"/>
      <c r="G78" s="33" t="n"/>
      <c r="H78" s="36">
        <f>IF(B78="","",IFERROR(INDEX('Stock'!$G$2:$G$1000,MATCH(B78,'Stock'!$A$2:$A$1000,0)),""))</f>
        <v/>
      </c>
      <c r="I78" s="36">
        <f>IF(A78="","",EmballageDefaut)</f>
        <v/>
      </c>
      <c r="J78" s="35" t="n"/>
      <c r="K78" s="36">
        <f>IF(OR(A78="",D78=""),"",IF(OR(F78="Cancelled",F78="Returned"),0,D78-N(H78)-N(I78)-N(J78)))</f>
        <v/>
      </c>
      <c r="L78" s="36">
        <f>IF(OR(A78="",D78=""),"",IF(OR(F78="Cancelled",F78="Returned"),0,D78*TauxTotal))</f>
        <v/>
      </c>
      <c r="M78" s="36">
        <f>IF(K78="","",K78-L78)</f>
        <v/>
      </c>
      <c r="N78" s="40">
        <f>IF(OR(K78="",N(D78)=0),"",IF(OR(F78="Cancelled",F78="Returned"),"",M78/D78))</f>
        <v/>
      </c>
      <c r="O78" s="39">
        <f>IF(OR(A78="",B78=""),"",IFERROR(A78-INDEX('Stock'!$H$2:$H$1000,MATCH(B78,'Stock'!$A$2:$A$1000,0)),""))</f>
        <v/>
      </c>
      <c r="P78" s="41">
        <f>IF(G78="","",DATE(YEAR(G78),MONTH(G78),1))</f>
        <v/>
      </c>
    </row>
    <row r="79">
      <c r="A79" s="33" t="n"/>
      <c r="C79" s="38">
        <f>IF(B79="","",IFERROR(INDEX('Stock'!$C$2:$C$1000,MATCH(B79,'Stock'!$A$2:$A$1000,0)),""))</f>
        <v/>
      </c>
      <c r="D79" s="35" t="n"/>
      <c r="G79" s="33" t="n"/>
      <c r="H79" s="36">
        <f>IF(B79="","",IFERROR(INDEX('Stock'!$G$2:$G$1000,MATCH(B79,'Stock'!$A$2:$A$1000,0)),""))</f>
        <v/>
      </c>
      <c r="I79" s="36">
        <f>IF(A79="","",EmballageDefaut)</f>
        <v/>
      </c>
      <c r="J79" s="35" t="n"/>
      <c r="K79" s="36">
        <f>IF(OR(A79="",D79=""),"",IF(OR(F79="Cancelled",F79="Returned"),0,D79-N(H79)-N(I79)-N(J79)))</f>
        <v/>
      </c>
      <c r="L79" s="36">
        <f>IF(OR(A79="",D79=""),"",IF(OR(F79="Cancelled",F79="Returned"),0,D79*TauxTotal))</f>
        <v/>
      </c>
      <c r="M79" s="36">
        <f>IF(K79="","",K79-L79)</f>
        <v/>
      </c>
      <c r="N79" s="40">
        <f>IF(OR(K79="",N(D79)=0),"",IF(OR(F79="Cancelled",F79="Returned"),"",M79/D79))</f>
        <v/>
      </c>
      <c r="O79" s="39">
        <f>IF(OR(A79="",B79=""),"",IFERROR(A79-INDEX('Stock'!$H$2:$H$1000,MATCH(B79,'Stock'!$A$2:$A$1000,0)),""))</f>
        <v/>
      </c>
      <c r="P79" s="41">
        <f>IF(G79="","",DATE(YEAR(G79),MONTH(G79),1))</f>
        <v/>
      </c>
    </row>
    <row r="80">
      <c r="A80" s="33" t="n"/>
      <c r="C80" s="38">
        <f>IF(B80="","",IFERROR(INDEX('Stock'!$C$2:$C$1000,MATCH(B80,'Stock'!$A$2:$A$1000,0)),""))</f>
        <v/>
      </c>
      <c r="D80" s="35" t="n"/>
      <c r="G80" s="33" t="n"/>
      <c r="H80" s="36">
        <f>IF(B80="","",IFERROR(INDEX('Stock'!$G$2:$G$1000,MATCH(B80,'Stock'!$A$2:$A$1000,0)),""))</f>
        <v/>
      </c>
      <c r="I80" s="36">
        <f>IF(A80="","",EmballageDefaut)</f>
        <v/>
      </c>
      <c r="J80" s="35" t="n"/>
      <c r="K80" s="36">
        <f>IF(OR(A80="",D80=""),"",IF(OR(F80="Cancelled",F80="Returned"),0,D80-N(H80)-N(I80)-N(J80)))</f>
        <v/>
      </c>
      <c r="L80" s="36">
        <f>IF(OR(A80="",D80=""),"",IF(OR(F80="Cancelled",F80="Returned"),0,D80*TauxTotal))</f>
        <v/>
      </c>
      <c r="M80" s="36">
        <f>IF(K80="","",K80-L80)</f>
        <v/>
      </c>
      <c r="N80" s="40">
        <f>IF(OR(K80="",N(D80)=0),"",IF(OR(F80="Cancelled",F80="Returned"),"",M80/D80))</f>
        <v/>
      </c>
      <c r="O80" s="39">
        <f>IF(OR(A80="",B80=""),"",IFERROR(A80-INDEX('Stock'!$H$2:$H$1000,MATCH(B80,'Stock'!$A$2:$A$1000,0)),""))</f>
        <v/>
      </c>
      <c r="P80" s="41">
        <f>IF(G80="","",DATE(YEAR(G80),MONTH(G80),1))</f>
        <v/>
      </c>
    </row>
    <row r="81">
      <c r="A81" s="33" t="n"/>
      <c r="C81" s="38">
        <f>IF(B81="","",IFERROR(INDEX('Stock'!$C$2:$C$1000,MATCH(B81,'Stock'!$A$2:$A$1000,0)),""))</f>
        <v/>
      </c>
      <c r="D81" s="35" t="n"/>
      <c r="G81" s="33" t="n"/>
      <c r="H81" s="36">
        <f>IF(B81="","",IFERROR(INDEX('Stock'!$G$2:$G$1000,MATCH(B81,'Stock'!$A$2:$A$1000,0)),""))</f>
        <v/>
      </c>
      <c r="I81" s="36">
        <f>IF(A81="","",EmballageDefaut)</f>
        <v/>
      </c>
      <c r="J81" s="35" t="n"/>
      <c r="K81" s="36">
        <f>IF(OR(A81="",D81=""),"",IF(OR(F81="Cancelled",F81="Returned"),0,D81-N(H81)-N(I81)-N(J81)))</f>
        <v/>
      </c>
      <c r="L81" s="36">
        <f>IF(OR(A81="",D81=""),"",IF(OR(F81="Cancelled",F81="Returned"),0,D81*TauxTotal))</f>
        <v/>
      </c>
      <c r="M81" s="36">
        <f>IF(K81="","",K81-L81)</f>
        <v/>
      </c>
      <c r="N81" s="40">
        <f>IF(OR(K81="",N(D81)=0),"",IF(OR(F81="Cancelled",F81="Returned"),"",M81/D81))</f>
        <v/>
      </c>
      <c r="O81" s="39">
        <f>IF(OR(A81="",B81=""),"",IFERROR(A81-INDEX('Stock'!$H$2:$H$1000,MATCH(B81,'Stock'!$A$2:$A$1000,0)),""))</f>
        <v/>
      </c>
      <c r="P81" s="41">
        <f>IF(G81="","",DATE(YEAR(G81),MONTH(G81),1))</f>
        <v/>
      </c>
    </row>
    <row r="82">
      <c r="A82" s="33" t="n"/>
      <c r="C82" s="38">
        <f>IF(B82="","",IFERROR(INDEX('Stock'!$C$2:$C$1000,MATCH(B82,'Stock'!$A$2:$A$1000,0)),""))</f>
        <v/>
      </c>
      <c r="D82" s="35" t="n"/>
      <c r="G82" s="33" t="n"/>
      <c r="H82" s="36">
        <f>IF(B82="","",IFERROR(INDEX('Stock'!$G$2:$G$1000,MATCH(B82,'Stock'!$A$2:$A$1000,0)),""))</f>
        <v/>
      </c>
      <c r="I82" s="36">
        <f>IF(A82="","",EmballageDefaut)</f>
        <v/>
      </c>
      <c r="J82" s="35" t="n"/>
      <c r="K82" s="36">
        <f>IF(OR(A82="",D82=""),"",IF(OR(F82="Cancelled",F82="Returned"),0,D82-N(H82)-N(I82)-N(J82)))</f>
        <v/>
      </c>
      <c r="L82" s="36">
        <f>IF(OR(A82="",D82=""),"",IF(OR(F82="Cancelled",F82="Returned"),0,D82*TauxTotal))</f>
        <v/>
      </c>
      <c r="M82" s="36">
        <f>IF(K82="","",K82-L82)</f>
        <v/>
      </c>
      <c r="N82" s="40">
        <f>IF(OR(K82="",N(D82)=0),"",IF(OR(F82="Cancelled",F82="Returned"),"",M82/D82))</f>
        <v/>
      </c>
      <c r="O82" s="39">
        <f>IF(OR(A82="",B82=""),"",IFERROR(A82-INDEX('Stock'!$H$2:$H$1000,MATCH(B82,'Stock'!$A$2:$A$1000,0)),""))</f>
        <v/>
      </c>
      <c r="P82" s="41">
        <f>IF(G82="","",DATE(YEAR(G82),MONTH(G82),1))</f>
        <v/>
      </c>
    </row>
    <row r="83">
      <c r="A83" s="33" t="n"/>
      <c r="C83" s="38">
        <f>IF(B83="","",IFERROR(INDEX('Stock'!$C$2:$C$1000,MATCH(B83,'Stock'!$A$2:$A$1000,0)),""))</f>
        <v/>
      </c>
      <c r="D83" s="35" t="n"/>
      <c r="G83" s="33" t="n"/>
      <c r="H83" s="36">
        <f>IF(B83="","",IFERROR(INDEX('Stock'!$G$2:$G$1000,MATCH(B83,'Stock'!$A$2:$A$1000,0)),""))</f>
        <v/>
      </c>
      <c r="I83" s="36">
        <f>IF(A83="","",EmballageDefaut)</f>
        <v/>
      </c>
      <c r="J83" s="35" t="n"/>
      <c r="K83" s="36">
        <f>IF(OR(A83="",D83=""),"",IF(OR(F83="Cancelled",F83="Returned"),0,D83-N(H83)-N(I83)-N(J83)))</f>
        <v/>
      </c>
      <c r="L83" s="36">
        <f>IF(OR(A83="",D83=""),"",IF(OR(F83="Cancelled",F83="Returned"),0,D83*TauxTotal))</f>
        <v/>
      </c>
      <c r="M83" s="36">
        <f>IF(K83="","",K83-L83)</f>
        <v/>
      </c>
      <c r="N83" s="40">
        <f>IF(OR(K83="",N(D83)=0),"",IF(OR(F83="Cancelled",F83="Returned"),"",M83/D83))</f>
        <v/>
      </c>
      <c r="O83" s="39">
        <f>IF(OR(A83="",B83=""),"",IFERROR(A83-INDEX('Stock'!$H$2:$H$1000,MATCH(B83,'Stock'!$A$2:$A$1000,0)),""))</f>
        <v/>
      </c>
      <c r="P83" s="41">
        <f>IF(G83="","",DATE(YEAR(G83),MONTH(G83),1))</f>
        <v/>
      </c>
    </row>
    <row r="84">
      <c r="A84" s="33" t="n"/>
      <c r="C84" s="38">
        <f>IF(B84="","",IFERROR(INDEX('Stock'!$C$2:$C$1000,MATCH(B84,'Stock'!$A$2:$A$1000,0)),""))</f>
        <v/>
      </c>
      <c r="D84" s="35" t="n"/>
      <c r="G84" s="33" t="n"/>
      <c r="H84" s="36">
        <f>IF(B84="","",IFERROR(INDEX('Stock'!$G$2:$G$1000,MATCH(B84,'Stock'!$A$2:$A$1000,0)),""))</f>
        <v/>
      </c>
      <c r="I84" s="36">
        <f>IF(A84="","",EmballageDefaut)</f>
        <v/>
      </c>
      <c r="J84" s="35" t="n"/>
      <c r="K84" s="36">
        <f>IF(OR(A84="",D84=""),"",IF(OR(F84="Cancelled",F84="Returned"),0,D84-N(H84)-N(I84)-N(J84)))</f>
        <v/>
      </c>
      <c r="L84" s="36">
        <f>IF(OR(A84="",D84=""),"",IF(OR(F84="Cancelled",F84="Returned"),0,D84*TauxTotal))</f>
        <v/>
      </c>
      <c r="M84" s="36">
        <f>IF(K84="","",K84-L84)</f>
        <v/>
      </c>
      <c r="N84" s="40">
        <f>IF(OR(K84="",N(D84)=0),"",IF(OR(F84="Cancelled",F84="Returned"),"",M84/D84))</f>
        <v/>
      </c>
      <c r="O84" s="39">
        <f>IF(OR(A84="",B84=""),"",IFERROR(A84-INDEX('Stock'!$H$2:$H$1000,MATCH(B84,'Stock'!$A$2:$A$1000,0)),""))</f>
        <v/>
      </c>
      <c r="P84" s="41">
        <f>IF(G84="","",DATE(YEAR(G84),MONTH(G84),1))</f>
        <v/>
      </c>
    </row>
    <row r="85">
      <c r="A85" s="33" t="n"/>
      <c r="C85" s="38">
        <f>IF(B85="","",IFERROR(INDEX('Stock'!$C$2:$C$1000,MATCH(B85,'Stock'!$A$2:$A$1000,0)),""))</f>
        <v/>
      </c>
      <c r="D85" s="35" t="n"/>
      <c r="G85" s="33" t="n"/>
      <c r="H85" s="36">
        <f>IF(B85="","",IFERROR(INDEX('Stock'!$G$2:$G$1000,MATCH(B85,'Stock'!$A$2:$A$1000,0)),""))</f>
        <v/>
      </c>
      <c r="I85" s="36">
        <f>IF(A85="","",EmballageDefaut)</f>
        <v/>
      </c>
      <c r="J85" s="35" t="n"/>
      <c r="K85" s="36">
        <f>IF(OR(A85="",D85=""),"",IF(OR(F85="Cancelled",F85="Returned"),0,D85-N(H85)-N(I85)-N(J85)))</f>
        <v/>
      </c>
      <c r="L85" s="36">
        <f>IF(OR(A85="",D85=""),"",IF(OR(F85="Cancelled",F85="Returned"),0,D85*TauxTotal))</f>
        <v/>
      </c>
      <c r="M85" s="36">
        <f>IF(K85="","",K85-L85)</f>
        <v/>
      </c>
      <c r="N85" s="40">
        <f>IF(OR(K85="",N(D85)=0),"",IF(OR(F85="Cancelled",F85="Returned"),"",M85/D85))</f>
        <v/>
      </c>
      <c r="O85" s="39">
        <f>IF(OR(A85="",B85=""),"",IFERROR(A85-INDEX('Stock'!$H$2:$H$1000,MATCH(B85,'Stock'!$A$2:$A$1000,0)),""))</f>
        <v/>
      </c>
      <c r="P85" s="41">
        <f>IF(G85="","",DATE(YEAR(G85),MONTH(G85),1))</f>
        <v/>
      </c>
    </row>
    <row r="86">
      <c r="A86" s="33" t="n"/>
      <c r="C86" s="38">
        <f>IF(B86="","",IFERROR(INDEX('Stock'!$C$2:$C$1000,MATCH(B86,'Stock'!$A$2:$A$1000,0)),""))</f>
        <v/>
      </c>
      <c r="D86" s="35" t="n"/>
      <c r="G86" s="33" t="n"/>
      <c r="H86" s="36">
        <f>IF(B86="","",IFERROR(INDEX('Stock'!$G$2:$G$1000,MATCH(B86,'Stock'!$A$2:$A$1000,0)),""))</f>
        <v/>
      </c>
      <c r="I86" s="36">
        <f>IF(A86="","",EmballageDefaut)</f>
        <v/>
      </c>
      <c r="J86" s="35" t="n"/>
      <c r="K86" s="36">
        <f>IF(OR(A86="",D86=""),"",IF(OR(F86="Cancelled",F86="Returned"),0,D86-N(H86)-N(I86)-N(J86)))</f>
        <v/>
      </c>
      <c r="L86" s="36">
        <f>IF(OR(A86="",D86=""),"",IF(OR(F86="Cancelled",F86="Returned"),0,D86*TauxTotal))</f>
        <v/>
      </c>
      <c r="M86" s="36">
        <f>IF(K86="","",K86-L86)</f>
        <v/>
      </c>
      <c r="N86" s="40">
        <f>IF(OR(K86="",N(D86)=0),"",IF(OR(F86="Cancelled",F86="Returned"),"",M86/D86))</f>
        <v/>
      </c>
      <c r="O86" s="39">
        <f>IF(OR(A86="",B86=""),"",IFERROR(A86-INDEX('Stock'!$H$2:$H$1000,MATCH(B86,'Stock'!$A$2:$A$1000,0)),""))</f>
        <v/>
      </c>
      <c r="P86" s="41">
        <f>IF(G86="","",DATE(YEAR(G86),MONTH(G86),1))</f>
        <v/>
      </c>
    </row>
    <row r="87">
      <c r="A87" s="33" t="n"/>
      <c r="C87" s="38">
        <f>IF(B87="","",IFERROR(INDEX('Stock'!$C$2:$C$1000,MATCH(B87,'Stock'!$A$2:$A$1000,0)),""))</f>
        <v/>
      </c>
      <c r="D87" s="35" t="n"/>
      <c r="G87" s="33" t="n"/>
      <c r="H87" s="36">
        <f>IF(B87="","",IFERROR(INDEX('Stock'!$G$2:$G$1000,MATCH(B87,'Stock'!$A$2:$A$1000,0)),""))</f>
        <v/>
      </c>
      <c r="I87" s="36">
        <f>IF(A87="","",EmballageDefaut)</f>
        <v/>
      </c>
      <c r="J87" s="35" t="n"/>
      <c r="K87" s="36">
        <f>IF(OR(A87="",D87=""),"",IF(OR(F87="Cancelled",F87="Returned"),0,D87-N(H87)-N(I87)-N(J87)))</f>
        <v/>
      </c>
      <c r="L87" s="36">
        <f>IF(OR(A87="",D87=""),"",IF(OR(F87="Cancelled",F87="Returned"),0,D87*TauxTotal))</f>
        <v/>
      </c>
      <c r="M87" s="36">
        <f>IF(K87="","",K87-L87)</f>
        <v/>
      </c>
      <c r="N87" s="40">
        <f>IF(OR(K87="",N(D87)=0),"",IF(OR(F87="Cancelled",F87="Returned"),"",M87/D87))</f>
        <v/>
      </c>
      <c r="O87" s="39">
        <f>IF(OR(A87="",B87=""),"",IFERROR(A87-INDEX('Stock'!$H$2:$H$1000,MATCH(B87,'Stock'!$A$2:$A$1000,0)),""))</f>
        <v/>
      </c>
      <c r="P87" s="41">
        <f>IF(G87="","",DATE(YEAR(G87),MONTH(G87),1))</f>
        <v/>
      </c>
    </row>
    <row r="88">
      <c r="A88" s="33" t="n"/>
      <c r="C88" s="38">
        <f>IF(B88="","",IFERROR(INDEX('Stock'!$C$2:$C$1000,MATCH(B88,'Stock'!$A$2:$A$1000,0)),""))</f>
        <v/>
      </c>
      <c r="D88" s="35" t="n"/>
      <c r="G88" s="33" t="n"/>
      <c r="H88" s="36">
        <f>IF(B88="","",IFERROR(INDEX('Stock'!$G$2:$G$1000,MATCH(B88,'Stock'!$A$2:$A$1000,0)),""))</f>
        <v/>
      </c>
      <c r="I88" s="36">
        <f>IF(A88="","",EmballageDefaut)</f>
        <v/>
      </c>
      <c r="J88" s="35" t="n"/>
      <c r="K88" s="36">
        <f>IF(OR(A88="",D88=""),"",IF(OR(F88="Cancelled",F88="Returned"),0,D88-N(H88)-N(I88)-N(J88)))</f>
        <v/>
      </c>
      <c r="L88" s="36">
        <f>IF(OR(A88="",D88=""),"",IF(OR(F88="Cancelled",F88="Returned"),0,D88*TauxTotal))</f>
        <v/>
      </c>
      <c r="M88" s="36">
        <f>IF(K88="","",K88-L88)</f>
        <v/>
      </c>
      <c r="N88" s="40">
        <f>IF(OR(K88="",N(D88)=0),"",IF(OR(F88="Cancelled",F88="Returned"),"",M88/D88))</f>
        <v/>
      </c>
      <c r="O88" s="39">
        <f>IF(OR(A88="",B88=""),"",IFERROR(A88-INDEX('Stock'!$H$2:$H$1000,MATCH(B88,'Stock'!$A$2:$A$1000,0)),""))</f>
        <v/>
      </c>
      <c r="P88" s="41">
        <f>IF(G88="","",DATE(YEAR(G88),MONTH(G88),1))</f>
        <v/>
      </c>
    </row>
    <row r="89">
      <c r="A89" s="33" t="n"/>
      <c r="C89" s="38">
        <f>IF(B89="","",IFERROR(INDEX('Stock'!$C$2:$C$1000,MATCH(B89,'Stock'!$A$2:$A$1000,0)),""))</f>
        <v/>
      </c>
      <c r="D89" s="35" t="n"/>
      <c r="G89" s="33" t="n"/>
      <c r="H89" s="36">
        <f>IF(B89="","",IFERROR(INDEX('Stock'!$G$2:$G$1000,MATCH(B89,'Stock'!$A$2:$A$1000,0)),""))</f>
        <v/>
      </c>
      <c r="I89" s="36">
        <f>IF(A89="","",EmballageDefaut)</f>
        <v/>
      </c>
      <c r="J89" s="35" t="n"/>
      <c r="K89" s="36">
        <f>IF(OR(A89="",D89=""),"",IF(OR(F89="Cancelled",F89="Returned"),0,D89-N(H89)-N(I89)-N(J89)))</f>
        <v/>
      </c>
      <c r="L89" s="36">
        <f>IF(OR(A89="",D89=""),"",IF(OR(F89="Cancelled",F89="Returned"),0,D89*TauxTotal))</f>
        <v/>
      </c>
      <c r="M89" s="36">
        <f>IF(K89="","",K89-L89)</f>
        <v/>
      </c>
      <c r="N89" s="40">
        <f>IF(OR(K89="",N(D89)=0),"",IF(OR(F89="Cancelled",F89="Returned"),"",M89/D89))</f>
        <v/>
      </c>
      <c r="O89" s="39">
        <f>IF(OR(A89="",B89=""),"",IFERROR(A89-INDEX('Stock'!$H$2:$H$1000,MATCH(B89,'Stock'!$A$2:$A$1000,0)),""))</f>
        <v/>
      </c>
      <c r="P89" s="41">
        <f>IF(G89="","",DATE(YEAR(G89),MONTH(G89),1))</f>
        <v/>
      </c>
    </row>
    <row r="90">
      <c r="A90" s="33" t="n"/>
      <c r="C90" s="38">
        <f>IF(B90="","",IFERROR(INDEX('Stock'!$C$2:$C$1000,MATCH(B90,'Stock'!$A$2:$A$1000,0)),""))</f>
        <v/>
      </c>
      <c r="D90" s="35" t="n"/>
      <c r="G90" s="33" t="n"/>
      <c r="H90" s="36">
        <f>IF(B90="","",IFERROR(INDEX('Stock'!$G$2:$G$1000,MATCH(B90,'Stock'!$A$2:$A$1000,0)),""))</f>
        <v/>
      </c>
      <c r="I90" s="36">
        <f>IF(A90="","",EmballageDefaut)</f>
        <v/>
      </c>
      <c r="J90" s="35" t="n"/>
      <c r="K90" s="36">
        <f>IF(OR(A90="",D90=""),"",IF(OR(F90="Cancelled",F90="Returned"),0,D90-N(H90)-N(I90)-N(J90)))</f>
        <v/>
      </c>
      <c r="L90" s="36">
        <f>IF(OR(A90="",D90=""),"",IF(OR(F90="Cancelled",F90="Returned"),0,D90*TauxTotal))</f>
        <v/>
      </c>
      <c r="M90" s="36">
        <f>IF(K90="","",K90-L90)</f>
        <v/>
      </c>
      <c r="N90" s="40">
        <f>IF(OR(K90="",N(D90)=0),"",IF(OR(F90="Cancelled",F90="Returned"),"",M90/D90))</f>
        <v/>
      </c>
      <c r="O90" s="39">
        <f>IF(OR(A90="",B90=""),"",IFERROR(A90-INDEX('Stock'!$H$2:$H$1000,MATCH(B90,'Stock'!$A$2:$A$1000,0)),""))</f>
        <v/>
      </c>
      <c r="P90" s="41">
        <f>IF(G90="","",DATE(YEAR(G90),MONTH(G90),1))</f>
        <v/>
      </c>
    </row>
    <row r="91">
      <c r="A91" s="33" t="n"/>
      <c r="C91" s="38">
        <f>IF(B91="","",IFERROR(INDEX('Stock'!$C$2:$C$1000,MATCH(B91,'Stock'!$A$2:$A$1000,0)),""))</f>
        <v/>
      </c>
      <c r="D91" s="35" t="n"/>
      <c r="G91" s="33" t="n"/>
      <c r="H91" s="36">
        <f>IF(B91="","",IFERROR(INDEX('Stock'!$G$2:$G$1000,MATCH(B91,'Stock'!$A$2:$A$1000,0)),""))</f>
        <v/>
      </c>
      <c r="I91" s="36">
        <f>IF(A91="","",EmballageDefaut)</f>
        <v/>
      </c>
      <c r="J91" s="35" t="n"/>
      <c r="K91" s="36">
        <f>IF(OR(A91="",D91=""),"",IF(OR(F91="Cancelled",F91="Returned"),0,D91-N(H91)-N(I91)-N(J91)))</f>
        <v/>
      </c>
      <c r="L91" s="36">
        <f>IF(OR(A91="",D91=""),"",IF(OR(F91="Cancelled",F91="Returned"),0,D91*TauxTotal))</f>
        <v/>
      </c>
      <c r="M91" s="36">
        <f>IF(K91="","",K91-L91)</f>
        <v/>
      </c>
      <c r="N91" s="40">
        <f>IF(OR(K91="",N(D91)=0),"",IF(OR(F91="Cancelled",F91="Returned"),"",M91/D91))</f>
        <v/>
      </c>
      <c r="O91" s="39">
        <f>IF(OR(A91="",B91=""),"",IFERROR(A91-INDEX('Stock'!$H$2:$H$1000,MATCH(B91,'Stock'!$A$2:$A$1000,0)),""))</f>
        <v/>
      </c>
      <c r="P91" s="41">
        <f>IF(G91="","",DATE(YEAR(G91),MONTH(G91),1))</f>
        <v/>
      </c>
    </row>
    <row r="92">
      <c r="A92" s="33" t="n"/>
      <c r="C92" s="38">
        <f>IF(B92="","",IFERROR(INDEX('Stock'!$C$2:$C$1000,MATCH(B92,'Stock'!$A$2:$A$1000,0)),""))</f>
        <v/>
      </c>
      <c r="D92" s="35" t="n"/>
      <c r="G92" s="33" t="n"/>
      <c r="H92" s="36">
        <f>IF(B92="","",IFERROR(INDEX('Stock'!$G$2:$G$1000,MATCH(B92,'Stock'!$A$2:$A$1000,0)),""))</f>
        <v/>
      </c>
      <c r="I92" s="36">
        <f>IF(A92="","",EmballageDefaut)</f>
        <v/>
      </c>
      <c r="J92" s="35" t="n"/>
      <c r="K92" s="36">
        <f>IF(OR(A92="",D92=""),"",IF(OR(F92="Cancelled",F92="Returned"),0,D92-N(H92)-N(I92)-N(J92)))</f>
        <v/>
      </c>
      <c r="L92" s="36">
        <f>IF(OR(A92="",D92=""),"",IF(OR(F92="Cancelled",F92="Returned"),0,D92*TauxTotal))</f>
        <v/>
      </c>
      <c r="M92" s="36">
        <f>IF(K92="","",K92-L92)</f>
        <v/>
      </c>
      <c r="N92" s="40">
        <f>IF(OR(K92="",N(D92)=0),"",IF(OR(F92="Cancelled",F92="Returned"),"",M92/D92))</f>
        <v/>
      </c>
      <c r="O92" s="39">
        <f>IF(OR(A92="",B92=""),"",IFERROR(A92-INDEX('Stock'!$H$2:$H$1000,MATCH(B92,'Stock'!$A$2:$A$1000,0)),""))</f>
        <v/>
      </c>
      <c r="P92" s="41">
        <f>IF(G92="","",DATE(YEAR(G92),MONTH(G92),1))</f>
        <v/>
      </c>
    </row>
    <row r="93">
      <c r="A93" s="33" t="n"/>
      <c r="C93" s="38">
        <f>IF(B93="","",IFERROR(INDEX('Stock'!$C$2:$C$1000,MATCH(B93,'Stock'!$A$2:$A$1000,0)),""))</f>
        <v/>
      </c>
      <c r="D93" s="35" t="n"/>
      <c r="G93" s="33" t="n"/>
      <c r="H93" s="36">
        <f>IF(B93="","",IFERROR(INDEX('Stock'!$G$2:$G$1000,MATCH(B93,'Stock'!$A$2:$A$1000,0)),""))</f>
        <v/>
      </c>
      <c r="I93" s="36">
        <f>IF(A93="","",EmballageDefaut)</f>
        <v/>
      </c>
      <c r="J93" s="35" t="n"/>
      <c r="K93" s="36">
        <f>IF(OR(A93="",D93=""),"",IF(OR(F93="Cancelled",F93="Returned"),0,D93-N(H93)-N(I93)-N(J93)))</f>
        <v/>
      </c>
      <c r="L93" s="36">
        <f>IF(OR(A93="",D93=""),"",IF(OR(F93="Cancelled",F93="Returned"),0,D93*TauxTotal))</f>
        <v/>
      </c>
      <c r="M93" s="36">
        <f>IF(K93="","",K93-L93)</f>
        <v/>
      </c>
      <c r="N93" s="40">
        <f>IF(OR(K93="",N(D93)=0),"",IF(OR(F93="Cancelled",F93="Returned"),"",M93/D93))</f>
        <v/>
      </c>
      <c r="O93" s="39">
        <f>IF(OR(A93="",B93=""),"",IFERROR(A93-INDEX('Stock'!$H$2:$H$1000,MATCH(B93,'Stock'!$A$2:$A$1000,0)),""))</f>
        <v/>
      </c>
      <c r="P93" s="41">
        <f>IF(G93="","",DATE(YEAR(G93),MONTH(G93),1))</f>
        <v/>
      </c>
    </row>
    <row r="94">
      <c r="A94" s="33" t="n"/>
      <c r="C94" s="38">
        <f>IF(B94="","",IFERROR(INDEX('Stock'!$C$2:$C$1000,MATCH(B94,'Stock'!$A$2:$A$1000,0)),""))</f>
        <v/>
      </c>
      <c r="D94" s="35" t="n"/>
      <c r="G94" s="33" t="n"/>
      <c r="H94" s="36">
        <f>IF(B94="","",IFERROR(INDEX('Stock'!$G$2:$G$1000,MATCH(B94,'Stock'!$A$2:$A$1000,0)),""))</f>
        <v/>
      </c>
      <c r="I94" s="36">
        <f>IF(A94="","",EmballageDefaut)</f>
        <v/>
      </c>
      <c r="J94" s="35" t="n"/>
      <c r="K94" s="36">
        <f>IF(OR(A94="",D94=""),"",IF(OR(F94="Cancelled",F94="Returned"),0,D94-N(H94)-N(I94)-N(J94)))</f>
        <v/>
      </c>
      <c r="L94" s="36">
        <f>IF(OR(A94="",D94=""),"",IF(OR(F94="Cancelled",F94="Returned"),0,D94*TauxTotal))</f>
        <v/>
      </c>
      <c r="M94" s="36">
        <f>IF(K94="","",K94-L94)</f>
        <v/>
      </c>
      <c r="N94" s="40">
        <f>IF(OR(K94="",N(D94)=0),"",IF(OR(F94="Cancelled",F94="Returned"),"",M94/D94))</f>
        <v/>
      </c>
      <c r="O94" s="39">
        <f>IF(OR(A94="",B94=""),"",IFERROR(A94-INDEX('Stock'!$H$2:$H$1000,MATCH(B94,'Stock'!$A$2:$A$1000,0)),""))</f>
        <v/>
      </c>
      <c r="P94" s="41">
        <f>IF(G94="","",DATE(YEAR(G94),MONTH(G94),1))</f>
        <v/>
      </c>
    </row>
    <row r="95">
      <c r="A95" s="33" t="n"/>
      <c r="C95" s="38">
        <f>IF(B95="","",IFERROR(INDEX('Stock'!$C$2:$C$1000,MATCH(B95,'Stock'!$A$2:$A$1000,0)),""))</f>
        <v/>
      </c>
      <c r="D95" s="35" t="n"/>
      <c r="G95" s="33" t="n"/>
      <c r="H95" s="36">
        <f>IF(B95="","",IFERROR(INDEX('Stock'!$G$2:$G$1000,MATCH(B95,'Stock'!$A$2:$A$1000,0)),""))</f>
        <v/>
      </c>
      <c r="I95" s="36">
        <f>IF(A95="","",EmballageDefaut)</f>
        <v/>
      </c>
      <c r="J95" s="35" t="n"/>
      <c r="K95" s="36">
        <f>IF(OR(A95="",D95=""),"",IF(OR(F95="Cancelled",F95="Returned"),0,D95-N(H95)-N(I95)-N(J95)))</f>
        <v/>
      </c>
      <c r="L95" s="36">
        <f>IF(OR(A95="",D95=""),"",IF(OR(F95="Cancelled",F95="Returned"),0,D95*TauxTotal))</f>
        <v/>
      </c>
      <c r="M95" s="36">
        <f>IF(K95="","",K95-L95)</f>
        <v/>
      </c>
      <c r="N95" s="40">
        <f>IF(OR(K95="",N(D95)=0),"",IF(OR(F95="Cancelled",F95="Returned"),"",M95/D95))</f>
        <v/>
      </c>
      <c r="O95" s="39">
        <f>IF(OR(A95="",B95=""),"",IFERROR(A95-INDEX('Stock'!$H$2:$H$1000,MATCH(B95,'Stock'!$A$2:$A$1000,0)),""))</f>
        <v/>
      </c>
      <c r="P95" s="41">
        <f>IF(G95="","",DATE(YEAR(G95),MONTH(G95),1))</f>
        <v/>
      </c>
    </row>
    <row r="96">
      <c r="A96" s="33" t="n"/>
      <c r="C96" s="38">
        <f>IF(B96="","",IFERROR(INDEX('Stock'!$C$2:$C$1000,MATCH(B96,'Stock'!$A$2:$A$1000,0)),""))</f>
        <v/>
      </c>
      <c r="D96" s="35" t="n"/>
      <c r="G96" s="33" t="n"/>
      <c r="H96" s="36">
        <f>IF(B96="","",IFERROR(INDEX('Stock'!$G$2:$G$1000,MATCH(B96,'Stock'!$A$2:$A$1000,0)),""))</f>
        <v/>
      </c>
      <c r="I96" s="36">
        <f>IF(A96="","",EmballageDefaut)</f>
        <v/>
      </c>
      <c r="J96" s="35" t="n"/>
      <c r="K96" s="36">
        <f>IF(OR(A96="",D96=""),"",IF(OR(F96="Cancelled",F96="Returned"),0,D96-N(H96)-N(I96)-N(J96)))</f>
        <v/>
      </c>
      <c r="L96" s="36">
        <f>IF(OR(A96="",D96=""),"",IF(OR(F96="Cancelled",F96="Returned"),0,D96*TauxTotal))</f>
        <v/>
      </c>
      <c r="M96" s="36">
        <f>IF(K96="","",K96-L96)</f>
        <v/>
      </c>
      <c r="N96" s="40">
        <f>IF(OR(K96="",N(D96)=0),"",IF(OR(F96="Cancelled",F96="Returned"),"",M96/D96))</f>
        <v/>
      </c>
      <c r="O96" s="39">
        <f>IF(OR(A96="",B96=""),"",IFERROR(A96-INDEX('Stock'!$H$2:$H$1000,MATCH(B96,'Stock'!$A$2:$A$1000,0)),""))</f>
        <v/>
      </c>
      <c r="P96" s="41">
        <f>IF(G96="","",DATE(YEAR(G96),MONTH(G96),1))</f>
        <v/>
      </c>
    </row>
    <row r="97">
      <c r="A97" s="33" t="n"/>
      <c r="C97" s="38">
        <f>IF(B97="","",IFERROR(INDEX('Stock'!$C$2:$C$1000,MATCH(B97,'Stock'!$A$2:$A$1000,0)),""))</f>
        <v/>
      </c>
      <c r="D97" s="35" t="n"/>
      <c r="G97" s="33" t="n"/>
      <c r="H97" s="36">
        <f>IF(B97="","",IFERROR(INDEX('Stock'!$G$2:$G$1000,MATCH(B97,'Stock'!$A$2:$A$1000,0)),""))</f>
        <v/>
      </c>
      <c r="I97" s="36">
        <f>IF(A97="","",EmballageDefaut)</f>
        <v/>
      </c>
      <c r="J97" s="35" t="n"/>
      <c r="K97" s="36">
        <f>IF(OR(A97="",D97=""),"",IF(OR(F97="Cancelled",F97="Returned"),0,D97-N(H97)-N(I97)-N(J97)))</f>
        <v/>
      </c>
      <c r="L97" s="36">
        <f>IF(OR(A97="",D97=""),"",IF(OR(F97="Cancelled",F97="Returned"),0,D97*TauxTotal))</f>
        <v/>
      </c>
      <c r="M97" s="36">
        <f>IF(K97="","",K97-L97)</f>
        <v/>
      </c>
      <c r="N97" s="40">
        <f>IF(OR(K97="",N(D97)=0),"",IF(OR(F97="Cancelled",F97="Returned"),"",M97/D97))</f>
        <v/>
      </c>
      <c r="O97" s="39">
        <f>IF(OR(A97="",B97=""),"",IFERROR(A97-INDEX('Stock'!$H$2:$H$1000,MATCH(B97,'Stock'!$A$2:$A$1000,0)),""))</f>
        <v/>
      </c>
      <c r="P97" s="41">
        <f>IF(G97="","",DATE(YEAR(G97),MONTH(G97),1))</f>
        <v/>
      </c>
    </row>
    <row r="98">
      <c r="A98" s="33" t="n"/>
      <c r="C98" s="38">
        <f>IF(B98="","",IFERROR(INDEX('Stock'!$C$2:$C$1000,MATCH(B98,'Stock'!$A$2:$A$1000,0)),""))</f>
        <v/>
      </c>
      <c r="D98" s="35" t="n"/>
      <c r="G98" s="33" t="n"/>
      <c r="H98" s="36">
        <f>IF(B98="","",IFERROR(INDEX('Stock'!$G$2:$G$1000,MATCH(B98,'Stock'!$A$2:$A$1000,0)),""))</f>
        <v/>
      </c>
      <c r="I98" s="36">
        <f>IF(A98="","",EmballageDefaut)</f>
        <v/>
      </c>
      <c r="J98" s="35" t="n"/>
      <c r="K98" s="36">
        <f>IF(OR(A98="",D98=""),"",IF(OR(F98="Cancelled",F98="Returned"),0,D98-N(H98)-N(I98)-N(J98)))</f>
        <v/>
      </c>
      <c r="L98" s="36">
        <f>IF(OR(A98="",D98=""),"",IF(OR(F98="Cancelled",F98="Returned"),0,D98*TauxTotal))</f>
        <v/>
      </c>
      <c r="M98" s="36">
        <f>IF(K98="","",K98-L98)</f>
        <v/>
      </c>
      <c r="N98" s="40">
        <f>IF(OR(K98="",N(D98)=0),"",IF(OR(F98="Cancelled",F98="Returned"),"",M98/D98))</f>
        <v/>
      </c>
      <c r="O98" s="39">
        <f>IF(OR(A98="",B98=""),"",IFERROR(A98-INDEX('Stock'!$H$2:$H$1000,MATCH(B98,'Stock'!$A$2:$A$1000,0)),""))</f>
        <v/>
      </c>
      <c r="P98" s="41">
        <f>IF(G98="","",DATE(YEAR(G98),MONTH(G98),1))</f>
        <v/>
      </c>
    </row>
    <row r="99">
      <c r="A99" s="33" t="n"/>
      <c r="C99" s="38">
        <f>IF(B99="","",IFERROR(INDEX('Stock'!$C$2:$C$1000,MATCH(B99,'Stock'!$A$2:$A$1000,0)),""))</f>
        <v/>
      </c>
      <c r="D99" s="35" t="n"/>
      <c r="G99" s="33" t="n"/>
      <c r="H99" s="36">
        <f>IF(B99="","",IFERROR(INDEX('Stock'!$G$2:$G$1000,MATCH(B99,'Stock'!$A$2:$A$1000,0)),""))</f>
        <v/>
      </c>
      <c r="I99" s="36">
        <f>IF(A99="","",EmballageDefaut)</f>
        <v/>
      </c>
      <c r="J99" s="35" t="n"/>
      <c r="K99" s="36">
        <f>IF(OR(A99="",D99=""),"",IF(OR(F99="Cancelled",F99="Returned"),0,D99-N(H99)-N(I99)-N(J99)))</f>
        <v/>
      </c>
      <c r="L99" s="36">
        <f>IF(OR(A99="",D99=""),"",IF(OR(F99="Cancelled",F99="Returned"),0,D99*TauxTotal))</f>
        <v/>
      </c>
      <c r="M99" s="36">
        <f>IF(K99="","",K99-L99)</f>
        <v/>
      </c>
      <c r="N99" s="40">
        <f>IF(OR(K99="",N(D99)=0),"",IF(OR(F99="Cancelled",F99="Returned"),"",M99/D99))</f>
        <v/>
      </c>
      <c r="O99" s="39">
        <f>IF(OR(A99="",B99=""),"",IFERROR(A99-INDEX('Stock'!$H$2:$H$1000,MATCH(B99,'Stock'!$A$2:$A$1000,0)),""))</f>
        <v/>
      </c>
      <c r="P99" s="41">
        <f>IF(G99="","",DATE(YEAR(G99),MONTH(G99),1))</f>
        <v/>
      </c>
    </row>
    <row r="100">
      <c r="A100" s="33" t="n"/>
      <c r="C100" s="38">
        <f>IF(B100="","",IFERROR(INDEX('Stock'!$C$2:$C$1000,MATCH(B100,'Stock'!$A$2:$A$1000,0)),""))</f>
        <v/>
      </c>
      <c r="D100" s="35" t="n"/>
      <c r="G100" s="33" t="n"/>
      <c r="H100" s="36">
        <f>IF(B100="","",IFERROR(INDEX('Stock'!$G$2:$G$1000,MATCH(B100,'Stock'!$A$2:$A$1000,0)),""))</f>
        <v/>
      </c>
      <c r="I100" s="36">
        <f>IF(A100="","",EmballageDefaut)</f>
        <v/>
      </c>
      <c r="J100" s="35" t="n"/>
      <c r="K100" s="36">
        <f>IF(OR(A100="",D100=""),"",IF(OR(F100="Cancelled",F100="Returned"),0,D100-N(H100)-N(I100)-N(J100)))</f>
        <v/>
      </c>
      <c r="L100" s="36">
        <f>IF(OR(A100="",D100=""),"",IF(OR(F100="Cancelled",F100="Returned"),0,D100*TauxTotal))</f>
        <v/>
      </c>
      <c r="M100" s="36">
        <f>IF(K100="","",K100-L100)</f>
        <v/>
      </c>
      <c r="N100" s="40">
        <f>IF(OR(K100="",N(D100)=0),"",IF(OR(F100="Cancelled",F100="Returned"),"",M100/D100))</f>
        <v/>
      </c>
      <c r="O100" s="39">
        <f>IF(OR(A100="",B100=""),"",IFERROR(A100-INDEX('Stock'!$H$2:$H$1000,MATCH(B100,'Stock'!$A$2:$A$1000,0)),""))</f>
        <v/>
      </c>
      <c r="P100" s="41">
        <f>IF(G100="","",DATE(YEAR(G100),MONTH(G100),1))</f>
        <v/>
      </c>
    </row>
    <row r="101">
      <c r="A101" s="33" t="n"/>
      <c r="C101" s="38">
        <f>IF(B101="","",IFERROR(INDEX('Stock'!$C$2:$C$1000,MATCH(B101,'Stock'!$A$2:$A$1000,0)),""))</f>
        <v/>
      </c>
      <c r="D101" s="35" t="n"/>
      <c r="G101" s="33" t="n"/>
      <c r="H101" s="36">
        <f>IF(B101="","",IFERROR(INDEX('Stock'!$G$2:$G$1000,MATCH(B101,'Stock'!$A$2:$A$1000,0)),""))</f>
        <v/>
      </c>
      <c r="I101" s="36">
        <f>IF(A101="","",EmballageDefaut)</f>
        <v/>
      </c>
      <c r="J101" s="35" t="n"/>
      <c r="K101" s="36">
        <f>IF(OR(A101="",D101=""),"",IF(OR(F101="Cancelled",F101="Returned"),0,D101-N(H101)-N(I101)-N(J101)))</f>
        <v/>
      </c>
      <c r="L101" s="36">
        <f>IF(OR(A101="",D101=""),"",IF(OR(F101="Cancelled",F101="Returned"),0,D101*TauxTotal))</f>
        <v/>
      </c>
      <c r="M101" s="36">
        <f>IF(K101="","",K101-L101)</f>
        <v/>
      </c>
      <c r="N101" s="40">
        <f>IF(OR(K101="",N(D101)=0),"",IF(OR(F101="Cancelled",F101="Returned"),"",M101/D101))</f>
        <v/>
      </c>
      <c r="O101" s="39">
        <f>IF(OR(A101="",B101=""),"",IFERROR(A101-INDEX('Stock'!$H$2:$H$1000,MATCH(B101,'Stock'!$A$2:$A$1000,0)),""))</f>
        <v/>
      </c>
      <c r="P101" s="41">
        <f>IF(G101="","",DATE(YEAR(G101),MONTH(G101),1))</f>
        <v/>
      </c>
    </row>
    <row r="102">
      <c r="A102" s="33" t="n"/>
      <c r="C102" s="38">
        <f>IF(B102="","",IFERROR(INDEX('Stock'!$C$2:$C$1000,MATCH(B102,'Stock'!$A$2:$A$1000,0)),""))</f>
        <v/>
      </c>
      <c r="D102" s="35" t="n"/>
      <c r="G102" s="33" t="n"/>
      <c r="H102" s="36">
        <f>IF(B102="","",IFERROR(INDEX('Stock'!$G$2:$G$1000,MATCH(B102,'Stock'!$A$2:$A$1000,0)),""))</f>
        <v/>
      </c>
      <c r="I102" s="36">
        <f>IF(A102="","",EmballageDefaut)</f>
        <v/>
      </c>
      <c r="J102" s="35" t="n"/>
      <c r="K102" s="36">
        <f>IF(OR(A102="",D102=""),"",IF(OR(F102="Cancelled",F102="Returned"),0,D102-N(H102)-N(I102)-N(J102)))</f>
        <v/>
      </c>
      <c r="L102" s="36">
        <f>IF(OR(A102="",D102=""),"",IF(OR(F102="Cancelled",F102="Returned"),0,D102*TauxTotal))</f>
        <v/>
      </c>
      <c r="M102" s="36">
        <f>IF(K102="","",K102-L102)</f>
        <v/>
      </c>
      <c r="N102" s="40">
        <f>IF(OR(K102="",N(D102)=0),"",IF(OR(F102="Cancelled",F102="Returned"),"",M102/D102))</f>
        <v/>
      </c>
      <c r="O102" s="39">
        <f>IF(OR(A102="",B102=""),"",IFERROR(A102-INDEX('Stock'!$H$2:$H$1000,MATCH(B102,'Stock'!$A$2:$A$1000,0)),""))</f>
        <v/>
      </c>
      <c r="P102" s="41">
        <f>IF(G102="","",DATE(YEAR(G102),MONTH(G102),1))</f>
        <v/>
      </c>
    </row>
    <row r="103">
      <c r="A103" s="33" t="n"/>
      <c r="C103" s="38">
        <f>IF(B103="","",IFERROR(INDEX('Stock'!$C$2:$C$1000,MATCH(B103,'Stock'!$A$2:$A$1000,0)),""))</f>
        <v/>
      </c>
      <c r="D103" s="35" t="n"/>
      <c r="G103" s="33" t="n"/>
      <c r="H103" s="36">
        <f>IF(B103="","",IFERROR(INDEX('Stock'!$G$2:$G$1000,MATCH(B103,'Stock'!$A$2:$A$1000,0)),""))</f>
        <v/>
      </c>
      <c r="I103" s="36">
        <f>IF(A103="","",EmballageDefaut)</f>
        <v/>
      </c>
      <c r="J103" s="35" t="n"/>
      <c r="K103" s="36">
        <f>IF(OR(A103="",D103=""),"",IF(OR(F103="Cancelled",F103="Returned"),0,D103-N(H103)-N(I103)-N(J103)))</f>
        <v/>
      </c>
      <c r="L103" s="36">
        <f>IF(OR(A103="",D103=""),"",IF(OR(F103="Cancelled",F103="Returned"),0,D103*TauxTotal))</f>
        <v/>
      </c>
      <c r="M103" s="36">
        <f>IF(K103="","",K103-L103)</f>
        <v/>
      </c>
      <c r="N103" s="40">
        <f>IF(OR(K103="",N(D103)=0),"",IF(OR(F103="Cancelled",F103="Returned"),"",M103/D103))</f>
        <v/>
      </c>
      <c r="O103" s="39">
        <f>IF(OR(A103="",B103=""),"",IFERROR(A103-INDEX('Stock'!$H$2:$H$1000,MATCH(B103,'Stock'!$A$2:$A$1000,0)),""))</f>
        <v/>
      </c>
      <c r="P103" s="41">
        <f>IF(G103="","",DATE(YEAR(G103),MONTH(G103),1))</f>
        <v/>
      </c>
    </row>
    <row r="104">
      <c r="A104" s="33" t="n"/>
      <c r="C104" s="38">
        <f>IF(B104="","",IFERROR(INDEX('Stock'!$C$2:$C$1000,MATCH(B104,'Stock'!$A$2:$A$1000,0)),""))</f>
        <v/>
      </c>
      <c r="D104" s="35" t="n"/>
      <c r="G104" s="33" t="n"/>
      <c r="H104" s="36">
        <f>IF(B104="","",IFERROR(INDEX('Stock'!$G$2:$G$1000,MATCH(B104,'Stock'!$A$2:$A$1000,0)),""))</f>
        <v/>
      </c>
      <c r="I104" s="36">
        <f>IF(A104="","",EmballageDefaut)</f>
        <v/>
      </c>
      <c r="J104" s="35" t="n"/>
      <c r="K104" s="36">
        <f>IF(OR(A104="",D104=""),"",IF(OR(F104="Cancelled",F104="Returned"),0,D104-N(H104)-N(I104)-N(J104)))</f>
        <v/>
      </c>
      <c r="L104" s="36">
        <f>IF(OR(A104="",D104=""),"",IF(OR(F104="Cancelled",F104="Returned"),0,D104*TauxTotal))</f>
        <v/>
      </c>
      <c r="M104" s="36">
        <f>IF(K104="","",K104-L104)</f>
        <v/>
      </c>
      <c r="N104" s="40">
        <f>IF(OR(K104="",N(D104)=0),"",IF(OR(F104="Cancelled",F104="Returned"),"",M104/D104))</f>
        <v/>
      </c>
      <c r="O104" s="39">
        <f>IF(OR(A104="",B104=""),"",IFERROR(A104-INDEX('Stock'!$H$2:$H$1000,MATCH(B104,'Stock'!$A$2:$A$1000,0)),""))</f>
        <v/>
      </c>
      <c r="P104" s="41">
        <f>IF(G104="","",DATE(YEAR(G104),MONTH(G104),1))</f>
        <v/>
      </c>
    </row>
    <row r="105">
      <c r="A105" s="33" t="n"/>
      <c r="C105" s="38">
        <f>IF(B105="","",IFERROR(INDEX('Stock'!$C$2:$C$1000,MATCH(B105,'Stock'!$A$2:$A$1000,0)),""))</f>
        <v/>
      </c>
      <c r="D105" s="35" t="n"/>
      <c r="G105" s="33" t="n"/>
      <c r="H105" s="36">
        <f>IF(B105="","",IFERROR(INDEX('Stock'!$G$2:$G$1000,MATCH(B105,'Stock'!$A$2:$A$1000,0)),""))</f>
        <v/>
      </c>
      <c r="I105" s="36">
        <f>IF(A105="","",EmballageDefaut)</f>
        <v/>
      </c>
      <c r="J105" s="35" t="n"/>
      <c r="K105" s="36">
        <f>IF(OR(A105="",D105=""),"",IF(OR(F105="Cancelled",F105="Returned"),0,D105-N(H105)-N(I105)-N(J105)))</f>
        <v/>
      </c>
      <c r="L105" s="36">
        <f>IF(OR(A105="",D105=""),"",IF(OR(F105="Cancelled",F105="Returned"),0,D105*TauxTotal))</f>
        <v/>
      </c>
      <c r="M105" s="36">
        <f>IF(K105="","",K105-L105)</f>
        <v/>
      </c>
      <c r="N105" s="40">
        <f>IF(OR(K105="",N(D105)=0),"",IF(OR(F105="Cancelled",F105="Returned"),"",M105/D105))</f>
        <v/>
      </c>
      <c r="O105" s="39">
        <f>IF(OR(A105="",B105=""),"",IFERROR(A105-INDEX('Stock'!$H$2:$H$1000,MATCH(B105,'Stock'!$A$2:$A$1000,0)),""))</f>
        <v/>
      </c>
      <c r="P105" s="41">
        <f>IF(G105="","",DATE(YEAR(G105),MONTH(G105),1))</f>
        <v/>
      </c>
    </row>
    <row r="106">
      <c r="A106" s="33" t="n"/>
      <c r="C106" s="38">
        <f>IF(B106="","",IFERROR(INDEX('Stock'!$C$2:$C$1000,MATCH(B106,'Stock'!$A$2:$A$1000,0)),""))</f>
        <v/>
      </c>
      <c r="D106" s="35" t="n"/>
      <c r="G106" s="33" t="n"/>
      <c r="H106" s="36">
        <f>IF(B106="","",IFERROR(INDEX('Stock'!$G$2:$G$1000,MATCH(B106,'Stock'!$A$2:$A$1000,0)),""))</f>
        <v/>
      </c>
      <c r="I106" s="36">
        <f>IF(A106="","",EmballageDefaut)</f>
        <v/>
      </c>
      <c r="J106" s="35" t="n"/>
      <c r="K106" s="36">
        <f>IF(OR(A106="",D106=""),"",IF(OR(F106="Cancelled",F106="Returned"),0,D106-N(H106)-N(I106)-N(J106)))</f>
        <v/>
      </c>
      <c r="L106" s="36">
        <f>IF(OR(A106="",D106=""),"",IF(OR(F106="Cancelled",F106="Returned"),0,D106*TauxTotal))</f>
        <v/>
      </c>
      <c r="M106" s="36">
        <f>IF(K106="","",K106-L106)</f>
        <v/>
      </c>
      <c r="N106" s="40">
        <f>IF(OR(K106="",N(D106)=0),"",IF(OR(F106="Cancelled",F106="Returned"),"",M106/D106))</f>
        <v/>
      </c>
      <c r="O106" s="39">
        <f>IF(OR(A106="",B106=""),"",IFERROR(A106-INDEX('Stock'!$H$2:$H$1000,MATCH(B106,'Stock'!$A$2:$A$1000,0)),""))</f>
        <v/>
      </c>
      <c r="P106" s="41">
        <f>IF(G106="","",DATE(YEAR(G106),MONTH(G106),1))</f>
        <v/>
      </c>
    </row>
    <row r="107">
      <c r="A107" s="33" t="n"/>
      <c r="C107" s="38">
        <f>IF(B107="","",IFERROR(INDEX('Stock'!$C$2:$C$1000,MATCH(B107,'Stock'!$A$2:$A$1000,0)),""))</f>
        <v/>
      </c>
      <c r="D107" s="35" t="n"/>
      <c r="G107" s="33" t="n"/>
      <c r="H107" s="36">
        <f>IF(B107="","",IFERROR(INDEX('Stock'!$G$2:$G$1000,MATCH(B107,'Stock'!$A$2:$A$1000,0)),""))</f>
        <v/>
      </c>
      <c r="I107" s="36">
        <f>IF(A107="","",EmballageDefaut)</f>
        <v/>
      </c>
      <c r="J107" s="35" t="n"/>
      <c r="K107" s="36">
        <f>IF(OR(A107="",D107=""),"",IF(OR(F107="Cancelled",F107="Returned"),0,D107-N(H107)-N(I107)-N(J107)))</f>
        <v/>
      </c>
      <c r="L107" s="36">
        <f>IF(OR(A107="",D107=""),"",IF(OR(F107="Cancelled",F107="Returned"),0,D107*TauxTotal))</f>
        <v/>
      </c>
      <c r="M107" s="36">
        <f>IF(K107="","",K107-L107)</f>
        <v/>
      </c>
      <c r="N107" s="40">
        <f>IF(OR(K107="",N(D107)=0),"",IF(OR(F107="Cancelled",F107="Returned"),"",M107/D107))</f>
        <v/>
      </c>
      <c r="O107" s="39">
        <f>IF(OR(A107="",B107=""),"",IFERROR(A107-INDEX('Stock'!$H$2:$H$1000,MATCH(B107,'Stock'!$A$2:$A$1000,0)),""))</f>
        <v/>
      </c>
      <c r="P107" s="41">
        <f>IF(G107="","",DATE(YEAR(G107),MONTH(G107),1))</f>
        <v/>
      </c>
    </row>
    <row r="108">
      <c r="A108" s="33" t="n"/>
      <c r="C108" s="38">
        <f>IF(B108="","",IFERROR(INDEX('Stock'!$C$2:$C$1000,MATCH(B108,'Stock'!$A$2:$A$1000,0)),""))</f>
        <v/>
      </c>
      <c r="D108" s="35" t="n"/>
      <c r="G108" s="33" t="n"/>
      <c r="H108" s="36">
        <f>IF(B108="","",IFERROR(INDEX('Stock'!$G$2:$G$1000,MATCH(B108,'Stock'!$A$2:$A$1000,0)),""))</f>
        <v/>
      </c>
      <c r="I108" s="36">
        <f>IF(A108="","",EmballageDefaut)</f>
        <v/>
      </c>
      <c r="J108" s="35" t="n"/>
      <c r="K108" s="36">
        <f>IF(OR(A108="",D108=""),"",IF(OR(F108="Cancelled",F108="Returned"),0,D108-N(H108)-N(I108)-N(J108)))</f>
        <v/>
      </c>
      <c r="L108" s="36">
        <f>IF(OR(A108="",D108=""),"",IF(OR(F108="Cancelled",F108="Returned"),0,D108*TauxTotal))</f>
        <v/>
      </c>
      <c r="M108" s="36">
        <f>IF(K108="","",K108-L108)</f>
        <v/>
      </c>
      <c r="N108" s="40">
        <f>IF(OR(K108="",N(D108)=0),"",IF(OR(F108="Cancelled",F108="Returned"),"",M108/D108))</f>
        <v/>
      </c>
      <c r="O108" s="39">
        <f>IF(OR(A108="",B108=""),"",IFERROR(A108-INDEX('Stock'!$H$2:$H$1000,MATCH(B108,'Stock'!$A$2:$A$1000,0)),""))</f>
        <v/>
      </c>
      <c r="P108" s="41">
        <f>IF(G108="","",DATE(YEAR(G108),MONTH(G108),1))</f>
        <v/>
      </c>
    </row>
    <row r="109">
      <c r="A109" s="33" t="n"/>
      <c r="C109" s="38">
        <f>IF(B109="","",IFERROR(INDEX('Stock'!$C$2:$C$1000,MATCH(B109,'Stock'!$A$2:$A$1000,0)),""))</f>
        <v/>
      </c>
      <c r="D109" s="35" t="n"/>
      <c r="G109" s="33" t="n"/>
      <c r="H109" s="36">
        <f>IF(B109="","",IFERROR(INDEX('Stock'!$G$2:$G$1000,MATCH(B109,'Stock'!$A$2:$A$1000,0)),""))</f>
        <v/>
      </c>
      <c r="I109" s="36">
        <f>IF(A109="","",EmballageDefaut)</f>
        <v/>
      </c>
      <c r="J109" s="35" t="n"/>
      <c r="K109" s="36">
        <f>IF(OR(A109="",D109=""),"",IF(OR(F109="Cancelled",F109="Returned"),0,D109-N(H109)-N(I109)-N(J109)))</f>
        <v/>
      </c>
      <c r="L109" s="36">
        <f>IF(OR(A109="",D109=""),"",IF(OR(F109="Cancelled",F109="Returned"),0,D109*TauxTotal))</f>
        <v/>
      </c>
      <c r="M109" s="36">
        <f>IF(K109="","",K109-L109)</f>
        <v/>
      </c>
      <c r="N109" s="40">
        <f>IF(OR(K109="",N(D109)=0),"",IF(OR(F109="Cancelled",F109="Returned"),"",M109/D109))</f>
        <v/>
      </c>
      <c r="O109" s="39">
        <f>IF(OR(A109="",B109=""),"",IFERROR(A109-INDEX('Stock'!$H$2:$H$1000,MATCH(B109,'Stock'!$A$2:$A$1000,0)),""))</f>
        <v/>
      </c>
      <c r="P109" s="41">
        <f>IF(G109="","",DATE(YEAR(G109),MONTH(G109),1))</f>
        <v/>
      </c>
    </row>
    <row r="110">
      <c r="A110" s="33" t="n"/>
      <c r="C110" s="38">
        <f>IF(B110="","",IFERROR(INDEX('Stock'!$C$2:$C$1000,MATCH(B110,'Stock'!$A$2:$A$1000,0)),""))</f>
        <v/>
      </c>
      <c r="D110" s="35" t="n"/>
      <c r="G110" s="33" t="n"/>
      <c r="H110" s="36">
        <f>IF(B110="","",IFERROR(INDEX('Stock'!$G$2:$G$1000,MATCH(B110,'Stock'!$A$2:$A$1000,0)),""))</f>
        <v/>
      </c>
      <c r="I110" s="36">
        <f>IF(A110="","",EmballageDefaut)</f>
        <v/>
      </c>
      <c r="J110" s="35" t="n"/>
      <c r="K110" s="36">
        <f>IF(OR(A110="",D110=""),"",IF(OR(F110="Cancelled",F110="Returned"),0,D110-N(H110)-N(I110)-N(J110)))</f>
        <v/>
      </c>
      <c r="L110" s="36">
        <f>IF(OR(A110="",D110=""),"",IF(OR(F110="Cancelled",F110="Returned"),0,D110*TauxTotal))</f>
        <v/>
      </c>
      <c r="M110" s="36">
        <f>IF(K110="","",K110-L110)</f>
        <v/>
      </c>
      <c r="N110" s="40">
        <f>IF(OR(K110="",N(D110)=0),"",IF(OR(F110="Cancelled",F110="Returned"),"",M110/D110))</f>
        <v/>
      </c>
      <c r="O110" s="39">
        <f>IF(OR(A110="",B110=""),"",IFERROR(A110-INDEX('Stock'!$H$2:$H$1000,MATCH(B110,'Stock'!$A$2:$A$1000,0)),""))</f>
        <v/>
      </c>
      <c r="P110" s="41">
        <f>IF(G110="","",DATE(YEAR(G110),MONTH(G110),1))</f>
        <v/>
      </c>
    </row>
    <row r="111">
      <c r="A111" s="33" t="n"/>
      <c r="C111" s="38">
        <f>IF(B111="","",IFERROR(INDEX('Stock'!$C$2:$C$1000,MATCH(B111,'Stock'!$A$2:$A$1000,0)),""))</f>
        <v/>
      </c>
      <c r="D111" s="35" t="n"/>
      <c r="G111" s="33" t="n"/>
      <c r="H111" s="36">
        <f>IF(B111="","",IFERROR(INDEX('Stock'!$G$2:$G$1000,MATCH(B111,'Stock'!$A$2:$A$1000,0)),""))</f>
        <v/>
      </c>
      <c r="I111" s="36">
        <f>IF(A111="","",EmballageDefaut)</f>
        <v/>
      </c>
      <c r="J111" s="35" t="n"/>
      <c r="K111" s="36">
        <f>IF(OR(A111="",D111=""),"",IF(OR(F111="Cancelled",F111="Returned"),0,D111-N(H111)-N(I111)-N(J111)))</f>
        <v/>
      </c>
      <c r="L111" s="36">
        <f>IF(OR(A111="",D111=""),"",IF(OR(F111="Cancelled",F111="Returned"),0,D111*TauxTotal))</f>
        <v/>
      </c>
      <c r="M111" s="36">
        <f>IF(K111="","",K111-L111)</f>
        <v/>
      </c>
      <c r="N111" s="40">
        <f>IF(OR(K111="",N(D111)=0),"",IF(OR(F111="Cancelled",F111="Returned"),"",M111/D111))</f>
        <v/>
      </c>
      <c r="O111" s="39">
        <f>IF(OR(A111="",B111=""),"",IFERROR(A111-INDEX('Stock'!$H$2:$H$1000,MATCH(B111,'Stock'!$A$2:$A$1000,0)),""))</f>
        <v/>
      </c>
      <c r="P111" s="41">
        <f>IF(G111="","",DATE(YEAR(G111),MONTH(G111),1))</f>
        <v/>
      </c>
    </row>
    <row r="112">
      <c r="A112" s="33" t="n"/>
      <c r="C112" s="38">
        <f>IF(B112="","",IFERROR(INDEX('Stock'!$C$2:$C$1000,MATCH(B112,'Stock'!$A$2:$A$1000,0)),""))</f>
        <v/>
      </c>
      <c r="D112" s="35" t="n"/>
      <c r="G112" s="33" t="n"/>
      <c r="H112" s="36">
        <f>IF(B112="","",IFERROR(INDEX('Stock'!$G$2:$G$1000,MATCH(B112,'Stock'!$A$2:$A$1000,0)),""))</f>
        <v/>
      </c>
      <c r="I112" s="36">
        <f>IF(A112="","",EmballageDefaut)</f>
        <v/>
      </c>
      <c r="J112" s="35" t="n"/>
      <c r="K112" s="36">
        <f>IF(OR(A112="",D112=""),"",IF(OR(F112="Cancelled",F112="Returned"),0,D112-N(H112)-N(I112)-N(J112)))</f>
        <v/>
      </c>
      <c r="L112" s="36">
        <f>IF(OR(A112="",D112=""),"",IF(OR(F112="Cancelled",F112="Returned"),0,D112*TauxTotal))</f>
        <v/>
      </c>
      <c r="M112" s="36">
        <f>IF(K112="","",K112-L112)</f>
        <v/>
      </c>
      <c r="N112" s="40">
        <f>IF(OR(K112="",N(D112)=0),"",IF(OR(F112="Cancelled",F112="Returned"),"",M112/D112))</f>
        <v/>
      </c>
      <c r="O112" s="39">
        <f>IF(OR(A112="",B112=""),"",IFERROR(A112-INDEX('Stock'!$H$2:$H$1000,MATCH(B112,'Stock'!$A$2:$A$1000,0)),""))</f>
        <v/>
      </c>
      <c r="P112" s="41">
        <f>IF(G112="","",DATE(YEAR(G112),MONTH(G112),1))</f>
        <v/>
      </c>
    </row>
    <row r="113">
      <c r="A113" s="33" t="n"/>
      <c r="C113" s="38">
        <f>IF(B113="","",IFERROR(INDEX('Stock'!$C$2:$C$1000,MATCH(B113,'Stock'!$A$2:$A$1000,0)),""))</f>
        <v/>
      </c>
      <c r="D113" s="35" t="n"/>
      <c r="G113" s="33" t="n"/>
      <c r="H113" s="36">
        <f>IF(B113="","",IFERROR(INDEX('Stock'!$G$2:$G$1000,MATCH(B113,'Stock'!$A$2:$A$1000,0)),""))</f>
        <v/>
      </c>
      <c r="I113" s="36">
        <f>IF(A113="","",EmballageDefaut)</f>
        <v/>
      </c>
      <c r="J113" s="35" t="n"/>
      <c r="K113" s="36">
        <f>IF(OR(A113="",D113=""),"",IF(OR(F113="Cancelled",F113="Returned"),0,D113-N(H113)-N(I113)-N(J113)))</f>
        <v/>
      </c>
      <c r="L113" s="36">
        <f>IF(OR(A113="",D113=""),"",IF(OR(F113="Cancelled",F113="Returned"),0,D113*TauxTotal))</f>
        <v/>
      </c>
      <c r="M113" s="36">
        <f>IF(K113="","",K113-L113)</f>
        <v/>
      </c>
      <c r="N113" s="40">
        <f>IF(OR(K113="",N(D113)=0),"",IF(OR(F113="Cancelled",F113="Returned"),"",M113/D113))</f>
        <v/>
      </c>
      <c r="O113" s="39">
        <f>IF(OR(A113="",B113=""),"",IFERROR(A113-INDEX('Stock'!$H$2:$H$1000,MATCH(B113,'Stock'!$A$2:$A$1000,0)),""))</f>
        <v/>
      </c>
      <c r="P113" s="41">
        <f>IF(G113="","",DATE(YEAR(G113),MONTH(G113),1))</f>
        <v/>
      </c>
    </row>
    <row r="114">
      <c r="A114" s="33" t="n"/>
      <c r="C114" s="38">
        <f>IF(B114="","",IFERROR(INDEX('Stock'!$C$2:$C$1000,MATCH(B114,'Stock'!$A$2:$A$1000,0)),""))</f>
        <v/>
      </c>
      <c r="D114" s="35" t="n"/>
      <c r="G114" s="33" t="n"/>
      <c r="H114" s="36">
        <f>IF(B114="","",IFERROR(INDEX('Stock'!$G$2:$G$1000,MATCH(B114,'Stock'!$A$2:$A$1000,0)),""))</f>
        <v/>
      </c>
      <c r="I114" s="36">
        <f>IF(A114="","",EmballageDefaut)</f>
        <v/>
      </c>
      <c r="J114" s="35" t="n"/>
      <c r="K114" s="36">
        <f>IF(OR(A114="",D114=""),"",IF(OR(F114="Cancelled",F114="Returned"),0,D114-N(H114)-N(I114)-N(J114)))</f>
        <v/>
      </c>
      <c r="L114" s="36">
        <f>IF(OR(A114="",D114=""),"",IF(OR(F114="Cancelled",F114="Returned"),0,D114*TauxTotal))</f>
        <v/>
      </c>
      <c r="M114" s="36">
        <f>IF(K114="","",K114-L114)</f>
        <v/>
      </c>
      <c r="N114" s="40">
        <f>IF(OR(K114="",N(D114)=0),"",IF(OR(F114="Cancelled",F114="Returned"),"",M114/D114))</f>
        <v/>
      </c>
      <c r="O114" s="39">
        <f>IF(OR(A114="",B114=""),"",IFERROR(A114-INDEX('Stock'!$H$2:$H$1000,MATCH(B114,'Stock'!$A$2:$A$1000,0)),""))</f>
        <v/>
      </c>
      <c r="P114" s="41">
        <f>IF(G114="","",DATE(YEAR(G114),MONTH(G114),1))</f>
        <v/>
      </c>
    </row>
    <row r="115">
      <c r="A115" s="33" t="n"/>
      <c r="C115" s="38">
        <f>IF(B115="","",IFERROR(INDEX('Stock'!$C$2:$C$1000,MATCH(B115,'Stock'!$A$2:$A$1000,0)),""))</f>
        <v/>
      </c>
      <c r="D115" s="35" t="n"/>
      <c r="G115" s="33" t="n"/>
      <c r="H115" s="36">
        <f>IF(B115="","",IFERROR(INDEX('Stock'!$G$2:$G$1000,MATCH(B115,'Stock'!$A$2:$A$1000,0)),""))</f>
        <v/>
      </c>
      <c r="I115" s="36">
        <f>IF(A115="","",EmballageDefaut)</f>
        <v/>
      </c>
      <c r="J115" s="35" t="n"/>
      <c r="K115" s="36">
        <f>IF(OR(A115="",D115=""),"",IF(OR(F115="Cancelled",F115="Returned"),0,D115-N(H115)-N(I115)-N(J115)))</f>
        <v/>
      </c>
      <c r="L115" s="36">
        <f>IF(OR(A115="",D115=""),"",IF(OR(F115="Cancelled",F115="Returned"),0,D115*TauxTotal))</f>
        <v/>
      </c>
      <c r="M115" s="36">
        <f>IF(K115="","",K115-L115)</f>
        <v/>
      </c>
      <c r="N115" s="40">
        <f>IF(OR(K115="",N(D115)=0),"",IF(OR(F115="Cancelled",F115="Returned"),"",M115/D115))</f>
        <v/>
      </c>
      <c r="O115" s="39">
        <f>IF(OR(A115="",B115=""),"",IFERROR(A115-INDEX('Stock'!$H$2:$H$1000,MATCH(B115,'Stock'!$A$2:$A$1000,0)),""))</f>
        <v/>
      </c>
      <c r="P115" s="41">
        <f>IF(G115="","",DATE(YEAR(G115),MONTH(G115),1))</f>
        <v/>
      </c>
    </row>
    <row r="116">
      <c r="A116" s="33" t="n"/>
      <c r="C116" s="38">
        <f>IF(B116="","",IFERROR(INDEX('Stock'!$C$2:$C$1000,MATCH(B116,'Stock'!$A$2:$A$1000,0)),""))</f>
        <v/>
      </c>
      <c r="D116" s="35" t="n"/>
      <c r="G116" s="33" t="n"/>
      <c r="H116" s="36">
        <f>IF(B116="","",IFERROR(INDEX('Stock'!$G$2:$G$1000,MATCH(B116,'Stock'!$A$2:$A$1000,0)),""))</f>
        <v/>
      </c>
      <c r="I116" s="36">
        <f>IF(A116="","",EmballageDefaut)</f>
        <v/>
      </c>
      <c r="J116" s="35" t="n"/>
      <c r="K116" s="36">
        <f>IF(OR(A116="",D116=""),"",IF(OR(F116="Cancelled",F116="Returned"),0,D116-N(H116)-N(I116)-N(J116)))</f>
        <v/>
      </c>
      <c r="L116" s="36">
        <f>IF(OR(A116="",D116=""),"",IF(OR(F116="Cancelled",F116="Returned"),0,D116*TauxTotal))</f>
        <v/>
      </c>
      <c r="M116" s="36">
        <f>IF(K116="","",K116-L116)</f>
        <v/>
      </c>
      <c r="N116" s="40">
        <f>IF(OR(K116="",N(D116)=0),"",IF(OR(F116="Cancelled",F116="Returned"),"",M116/D116))</f>
        <v/>
      </c>
      <c r="O116" s="39">
        <f>IF(OR(A116="",B116=""),"",IFERROR(A116-INDEX('Stock'!$H$2:$H$1000,MATCH(B116,'Stock'!$A$2:$A$1000,0)),""))</f>
        <v/>
      </c>
      <c r="P116" s="41">
        <f>IF(G116="","",DATE(YEAR(G116),MONTH(G116),1))</f>
        <v/>
      </c>
    </row>
    <row r="117">
      <c r="A117" s="33" t="n"/>
      <c r="C117" s="38">
        <f>IF(B117="","",IFERROR(INDEX('Stock'!$C$2:$C$1000,MATCH(B117,'Stock'!$A$2:$A$1000,0)),""))</f>
        <v/>
      </c>
      <c r="D117" s="35" t="n"/>
      <c r="G117" s="33" t="n"/>
      <c r="H117" s="36">
        <f>IF(B117="","",IFERROR(INDEX('Stock'!$G$2:$G$1000,MATCH(B117,'Stock'!$A$2:$A$1000,0)),""))</f>
        <v/>
      </c>
      <c r="I117" s="36">
        <f>IF(A117="","",EmballageDefaut)</f>
        <v/>
      </c>
      <c r="J117" s="35" t="n"/>
      <c r="K117" s="36">
        <f>IF(OR(A117="",D117=""),"",IF(OR(F117="Cancelled",F117="Returned"),0,D117-N(H117)-N(I117)-N(J117)))</f>
        <v/>
      </c>
      <c r="L117" s="36">
        <f>IF(OR(A117="",D117=""),"",IF(OR(F117="Cancelled",F117="Returned"),0,D117*TauxTotal))</f>
        <v/>
      </c>
      <c r="M117" s="36">
        <f>IF(K117="","",K117-L117)</f>
        <v/>
      </c>
      <c r="N117" s="40">
        <f>IF(OR(K117="",N(D117)=0),"",IF(OR(F117="Cancelled",F117="Returned"),"",M117/D117))</f>
        <v/>
      </c>
      <c r="O117" s="39">
        <f>IF(OR(A117="",B117=""),"",IFERROR(A117-INDEX('Stock'!$H$2:$H$1000,MATCH(B117,'Stock'!$A$2:$A$1000,0)),""))</f>
        <v/>
      </c>
      <c r="P117" s="41">
        <f>IF(G117="","",DATE(YEAR(G117),MONTH(G117),1))</f>
        <v/>
      </c>
    </row>
    <row r="118">
      <c r="A118" s="33" t="n"/>
      <c r="C118" s="38">
        <f>IF(B118="","",IFERROR(INDEX('Stock'!$C$2:$C$1000,MATCH(B118,'Stock'!$A$2:$A$1000,0)),""))</f>
        <v/>
      </c>
      <c r="D118" s="35" t="n"/>
      <c r="G118" s="33" t="n"/>
      <c r="H118" s="36">
        <f>IF(B118="","",IFERROR(INDEX('Stock'!$G$2:$G$1000,MATCH(B118,'Stock'!$A$2:$A$1000,0)),""))</f>
        <v/>
      </c>
      <c r="I118" s="36">
        <f>IF(A118="","",EmballageDefaut)</f>
        <v/>
      </c>
      <c r="J118" s="35" t="n"/>
      <c r="K118" s="36">
        <f>IF(OR(A118="",D118=""),"",IF(OR(F118="Cancelled",F118="Returned"),0,D118-N(H118)-N(I118)-N(J118)))</f>
        <v/>
      </c>
      <c r="L118" s="36">
        <f>IF(OR(A118="",D118=""),"",IF(OR(F118="Cancelled",F118="Returned"),0,D118*TauxTotal))</f>
        <v/>
      </c>
      <c r="M118" s="36">
        <f>IF(K118="","",K118-L118)</f>
        <v/>
      </c>
      <c r="N118" s="40">
        <f>IF(OR(K118="",N(D118)=0),"",IF(OR(F118="Cancelled",F118="Returned"),"",M118/D118))</f>
        <v/>
      </c>
      <c r="O118" s="39">
        <f>IF(OR(A118="",B118=""),"",IFERROR(A118-INDEX('Stock'!$H$2:$H$1000,MATCH(B118,'Stock'!$A$2:$A$1000,0)),""))</f>
        <v/>
      </c>
      <c r="P118" s="41">
        <f>IF(G118="","",DATE(YEAR(G118),MONTH(G118),1))</f>
        <v/>
      </c>
    </row>
    <row r="119">
      <c r="A119" s="33" t="n"/>
      <c r="C119" s="38">
        <f>IF(B119="","",IFERROR(INDEX('Stock'!$C$2:$C$1000,MATCH(B119,'Stock'!$A$2:$A$1000,0)),""))</f>
        <v/>
      </c>
      <c r="D119" s="35" t="n"/>
      <c r="G119" s="33" t="n"/>
      <c r="H119" s="36">
        <f>IF(B119="","",IFERROR(INDEX('Stock'!$G$2:$G$1000,MATCH(B119,'Stock'!$A$2:$A$1000,0)),""))</f>
        <v/>
      </c>
      <c r="I119" s="36">
        <f>IF(A119="","",EmballageDefaut)</f>
        <v/>
      </c>
      <c r="J119" s="35" t="n"/>
      <c r="K119" s="36">
        <f>IF(OR(A119="",D119=""),"",IF(OR(F119="Cancelled",F119="Returned"),0,D119-N(H119)-N(I119)-N(J119)))</f>
        <v/>
      </c>
      <c r="L119" s="36">
        <f>IF(OR(A119="",D119=""),"",IF(OR(F119="Cancelled",F119="Returned"),0,D119*TauxTotal))</f>
        <v/>
      </c>
      <c r="M119" s="36">
        <f>IF(K119="","",K119-L119)</f>
        <v/>
      </c>
      <c r="N119" s="40">
        <f>IF(OR(K119="",N(D119)=0),"",IF(OR(F119="Cancelled",F119="Returned"),"",M119/D119))</f>
        <v/>
      </c>
      <c r="O119" s="39">
        <f>IF(OR(A119="",B119=""),"",IFERROR(A119-INDEX('Stock'!$H$2:$H$1000,MATCH(B119,'Stock'!$A$2:$A$1000,0)),""))</f>
        <v/>
      </c>
      <c r="P119" s="41">
        <f>IF(G119="","",DATE(YEAR(G119),MONTH(G119),1))</f>
        <v/>
      </c>
    </row>
    <row r="120">
      <c r="A120" s="33" t="n"/>
      <c r="C120" s="38">
        <f>IF(B120="","",IFERROR(INDEX('Stock'!$C$2:$C$1000,MATCH(B120,'Stock'!$A$2:$A$1000,0)),""))</f>
        <v/>
      </c>
      <c r="D120" s="35" t="n"/>
      <c r="G120" s="33" t="n"/>
      <c r="H120" s="36">
        <f>IF(B120="","",IFERROR(INDEX('Stock'!$G$2:$G$1000,MATCH(B120,'Stock'!$A$2:$A$1000,0)),""))</f>
        <v/>
      </c>
      <c r="I120" s="36">
        <f>IF(A120="","",EmballageDefaut)</f>
        <v/>
      </c>
      <c r="J120" s="35" t="n"/>
      <c r="K120" s="36">
        <f>IF(OR(A120="",D120=""),"",IF(OR(F120="Cancelled",F120="Returned"),0,D120-N(H120)-N(I120)-N(J120)))</f>
        <v/>
      </c>
      <c r="L120" s="36">
        <f>IF(OR(A120="",D120=""),"",IF(OR(F120="Cancelled",F120="Returned"),0,D120*TauxTotal))</f>
        <v/>
      </c>
      <c r="M120" s="36">
        <f>IF(K120="","",K120-L120)</f>
        <v/>
      </c>
      <c r="N120" s="40">
        <f>IF(OR(K120="",N(D120)=0),"",IF(OR(F120="Cancelled",F120="Returned"),"",M120/D120))</f>
        <v/>
      </c>
      <c r="O120" s="39">
        <f>IF(OR(A120="",B120=""),"",IFERROR(A120-INDEX('Stock'!$H$2:$H$1000,MATCH(B120,'Stock'!$A$2:$A$1000,0)),""))</f>
        <v/>
      </c>
      <c r="P120" s="41">
        <f>IF(G120="","",DATE(YEAR(G120),MONTH(G120),1))</f>
        <v/>
      </c>
    </row>
    <row r="121">
      <c r="A121" s="33" t="n"/>
      <c r="C121" s="38">
        <f>IF(B121="","",IFERROR(INDEX('Stock'!$C$2:$C$1000,MATCH(B121,'Stock'!$A$2:$A$1000,0)),""))</f>
        <v/>
      </c>
      <c r="D121" s="35" t="n"/>
      <c r="G121" s="33" t="n"/>
      <c r="H121" s="36">
        <f>IF(B121="","",IFERROR(INDEX('Stock'!$G$2:$G$1000,MATCH(B121,'Stock'!$A$2:$A$1000,0)),""))</f>
        <v/>
      </c>
      <c r="I121" s="36">
        <f>IF(A121="","",EmballageDefaut)</f>
        <v/>
      </c>
      <c r="J121" s="35" t="n"/>
      <c r="K121" s="36">
        <f>IF(OR(A121="",D121=""),"",IF(OR(F121="Cancelled",F121="Returned"),0,D121-N(H121)-N(I121)-N(J121)))</f>
        <v/>
      </c>
      <c r="L121" s="36">
        <f>IF(OR(A121="",D121=""),"",IF(OR(F121="Cancelled",F121="Returned"),0,D121*TauxTotal))</f>
        <v/>
      </c>
      <c r="M121" s="36">
        <f>IF(K121="","",K121-L121)</f>
        <v/>
      </c>
      <c r="N121" s="40">
        <f>IF(OR(K121="",N(D121)=0),"",IF(OR(F121="Cancelled",F121="Returned"),"",M121/D121))</f>
        <v/>
      </c>
      <c r="O121" s="39">
        <f>IF(OR(A121="",B121=""),"",IFERROR(A121-INDEX('Stock'!$H$2:$H$1000,MATCH(B121,'Stock'!$A$2:$A$1000,0)),""))</f>
        <v/>
      </c>
      <c r="P121" s="41">
        <f>IF(G121="","",DATE(YEAR(G121),MONTH(G121),1))</f>
        <v/>
      </c>
    </row>
    <row r="122">
      <c r="A122" s="33" t="n"/>
      <c r="C122" s="38">
        <f>IF(B122="","",IFERROR(INDEX('Stock'!$C$2:$C$1000,MATCH(B122,'Stock'!$A$2:$A$1000,0)),""))</f>
        <v/>
      </c>
      <c r="D122" s="35" t="n"/>
      <c r="G122" s="33" t="n"/>
      <c r="H122" s="36">
        <f>IF(B122="","",IFERROR(INDEX('Stock'!$G$2:$G$1000,MATCH(B122,'Stock'!$A$2:$A$1000,0)),""))</f>
        <v/>
      </c>
      <c r="I122" s="36">
        <f>IF(A122="","",EmballageDefaut)</f>
        <v/>
      </c>
      <c r="J122" s="35" t="n"/>
      <c r="K122" s="36">
        <f>IF(OR(A122="",D122=""),"",IF(OR(F122="Cancelled",F122="Returned"),0,D122-N(H122)-N(I122)-N(J122)))</f>
        <v/>
      </c>
      <c r="L122" s="36">
        <f>IF(OR(A122="",D122=""),"",IF(OR(F122="Cancelled",F122="Returned"),0,D122*TauxTotal))</f>
        <v/>
      </c>
      <c r="M122" s="36">
        <f>IF(K122="","",K122-L122)</f>
        <v/>
      </c>
      <c r="N122" s="40">
        <f>IF(OR(K122="",N(D122)=0),"",IF(OR(F122="Cancelled",F122="Returned"),"",M122/D122))</f>
        <v/>
      </c>
      <c r="O122" s="39">
        <f>IF(OR(A122="",B122=""),"",IFERROR(A122-INDEX('Stock'!$H$2:$H$1000,MATCH(B122,'Stock'!$A$2:$A$1000,0)),""))</f>
        <v/>
      </c>
      <c r="P122" s="41">
        <f>IF(G122="","",DATE(YEAR(G122),MONTH(G122),1))</f>
        <v/>
      </c>
    </row>
    <row r="123">
      <c r="A123" s="33" t="n"/>
      <c r="C123" s="38">
        <f>IF(B123="","",IFERROR(INDEX('Stock'!$C$2:$C$1000,MATCH(B123,'Stock'!$A$2:$A$1000,0)),""))</f>
        <v/>
      </c>
      <c r="D123" s="35" t="n"/>
      <c r="G123" s="33" t="n"/>
      <c r="H123" s="36">
        <f>IF(B123="","",IFERROR(INDEX('Stock'!$G$2:$G$1000,MATCH(B123,'Stock'!$A$2:$A$1000,0)),""))</f>
        <v/>
      </c>
      <c r="I123" s="36">
        <f>IF(A123="","",EmballageDefaut)</f>
        <v/>
      </c>
      <c r="J123" s="35" t="n"/>
      <c r="K123" s="36">
        <f>IF(OR(A123="",D123=""),"",IF(OR(F123="Cancelled",F123="Returned"),0,D123-N(H123)-N(I123)-N(J123)))</f>
        <v/>
      </c>
      <c r="L123" s="36">
        <f>IF(OR(A123="",D123=""),"",IF(OR(F123="Cancelled",F123="Returned"),0,D123*TauxTotal))</f>
        <v/>
      </c>
      <c r="M123" s="36">
        <f>IF(K123="","",K123-L123)</f>
        <v/>
      </c>
      <c r="N123" s="40">
        <f>IF(OR(K123="",N(D123)=0),"",IF(OR(F123="Cancelled",F123="Returned"),"",M123/D123))</f>
        <v/>
      </c>
      <c r="O123" s="39">
        <f>IF(OR(A123="",B123=""),"",IFERROR(A123-INDEX('Stock'!$H$2:$H$1000,MATCH(B123,'Stock'!$A$2:$A$1000,0)),""))</f>
        <v/>
      </c>
      <c r="P123" s="41">
        <f>IF(G123="","",DATE(YEAR(G123),MONTH(G123),1))</f>
        <v/>
      </c>
    </row>
    <row r="124">
      <c r="A124" s="33" t="n"/>
      <c r="C124" s="38">
        <f>IF(B124="","",IFERROR(INDEX('Stock'!$C$2:$C$1000,MATCH(B124,'Stock'!$A$2:$A$1000,0)),""))</f>
        <v/>
      </c>
      <c r="D124" s="35" t="n"/>
      <c r="G124" s="33" t="n"/>
      <c r="H124" s="36">
        <f>IF(B124="","",IFERROR(INDEX('Stock'!$G$2:$G$1000,MATCH(B124,'Stock'!$A$2:$A$1000,0)),""))</f>
        <v/>
      </c>
      <c r="I124" s="36">
        <f>IF(A124="","",EmballageDefaut)</f>
        <v/>
      </c>
      <c r="J124" s="35" t="n"/>
      <c r="K124" s="36">
        <f>IF(OR(A124="",D124=""),"",IF(OR(F124="Cancelled",F124="Returned"),0,D124-N(H124)-N(I124)-N(J124)))</f>
        <v/>
      </c>
      <c r="L124" s="36">
        <f>IF(OR(A124="",D124=""),"",IF(OR(F124="Cancelled",F124="Returned"),0,D124*TauxTotal))</f>
        <v/>
      </c>
      <c r="M124" s="36">
        <f>IF(K124="","",K124-L124)</f>
        <v/>
      </c>
      <c r="N124" s="40">
        <f>IF(OR(K124="",N(D124)=0),"",IF(OR(F124="Cancelled",F124="Returned"),"",M124/D124))</f>
        <v/>
      </c>
      <c r="O124" s="39">
        <f>IF(OR(A124="",B124=""),"",IFERROR(A124-INDEX('Stock'!$H$2:$H$1000,MATCH(B124,'Stock'!$A$2:$A$1000,0)),""))</f>
        <v/>
      </c>
      <c r="P124" s="41">
        <f>IF(G124="","",DATE(YEAR(G124),MONTH(G124),1))</f>
        <v/>
      </c>
    </row>
    <row r="125">
      <c r="A125" s="33" t="n"/>
      <c r="C125" s="38">
        <f>IF(B125="","",IFERROR(INDEX('Stock'!$C$2:$C$1000,MATCH(B125,'Stock'!$A$2:$A$1000,0)),""))</f>
        <v/>
      </c>
      <c r="D125" s="35" t="n"/>
      <c r="G125" s="33" t="n"/>
      <c r="H125" s="36">
        <f>IF(B125="","",IFERROR(INDEX('Stock'!$G$2:$G$1000,MATCH(B125,'Stock'!$A$2:$A$1000,0)),""))</f>
        <v/>
      </c>
      <c r="I125" s="36">
        <f>IF(A125="","",EmballageDefaut)</f>
        <v/>
      </c>
      <c r="J125" s="35" t="n"/>
      <c r="K125" s="36">
        <f>IF(OR(A125="",D125=""),"",IF(OR(F125="Cancelled",F125="Returned"),0,D125-N(H125)-N(I125)-N(J125)))</f>
        <v/>
      </c>
      <c r="L125" s="36">
        <f>IF(OR(A125="",D125=""),"",IF(OR(F125="Cancelled",F125="Returned"),0,D125*TauxTotal))</f>
        <v/>
      </c>
      <c r="M125" s="36">
        <f>IF(K125="","",K125-L125)</f>
        <v/>
      </c>
      <c r="N125" s="40">
        <f>IF(OR(K125="",N(D125)=0),"",IF(OR(F125="Cancelled",F125="Returned"),"",M125/D125))</f>
        <v/>
      </c>
      <c r="O125" s="39">
        <f>IF(OR(A125="",B125=""),"",IFERROR(A125-INDEX('Stock'!$H$2:$H$1000,MATCH(B125,'Stock'!$A$2:$A$1000,0)),""))</f>
        <v/>
      </c>
      <c r="P125" s="41">
        <f>IF(G125="","",DATE(YEAR(G125),MONTH(G125),1))</f>
        <v/>
      </c>
    </row>
    <row r="126">
      <c r="A126" s="33" t="n"/>
      <c r="C126" s="38">
        <f>IF(B126="","",IFERROR(INDEX('Stock'!$C$2:$C$1000,MATCH(B126,'Stock'!$A$2:$A$1000,0)),""))</f>
        <v/>
      </c>
      <c r="D126" s="35" t="n"/>
      <c r="G126" s="33" t="n"/>
      <c r="H126" s="36">
        <f>IF(B126="","",IFERROR(INDEX('Stock'!$G$2:$G$1000,MATCH(B126,'Stock'!$A$2:$A$1000,0)),""))</f>
        <v/>
      </c>
      <c r="I126" s="36">
        <f>IF(A126="","",EmballageDefaut)</f>
        <v/>
      </c>
      <c r="J126" s="35" t="n"/>
      <c r="K126" s="36">
        <f>IF(OR(A126="",D126=""),"",IF(OR(F126="Cancelled",F126="Returned"),0,D126-N(H126)-N(I126)-N(J126)))</f>
        <v/>
      </c>
      <c r="L126" s="36">
        <f>IF(OR(A126="",D126=""),"",IF(OR(F126="Cancelled",F126="Returned"),0,D126*TauxTotal))</f>
        <v/>
      </c>
      <c r="M126" s="36">
        <f>IF(K126="","",K126-L126)</f>
        <v/>
      </c>
      <c r="N126" s="40">
        <f>IF(OR(K126="",N(D126)=0),"",IF(OR(F126="Cancelled",F126="Returned"),"",M126/D126))</f>
        <v/>
      </c>
      <c r="O126" s="39">
        <f>IF(OR(A126="",B126=""),"",IFERROR(A126-INDEX('Stock'!$H$2:$H$1000,MATCH(B126,'Stock'!$A$2:$A$1000,0)),""))</f>
        <v/>
      </c>
      <c r="P126" s="41">
        <f>IF(G126="","",DATE(YEAR(G126),MONTH(G126),1))</f>
        <v/>
      </c>
    </row>
    <row r="127">
      <c r="A127" s="33" t="n"/>
      <c r="C127" s="38">
        <f>IF(B127="","",IFERROR(INDEX('Stock'!$C$2:$C$1000,MATCH(B127,'Stock'!$A$2:$A$1000,0)),""))</f>
        <v/>
      </c>
      <c r="D127" s="35" t="n"/>
      <c r="G127" s="33" t="n"/>
      <c r="H127" s="36">
        <f>IF(B127="","",IFERROR(INDEX('Stock'!$G$2:$G$1000,MATCH(B127,'Stock'!$A$2:$A$1000,0)),""))</f>
        <v/>
      </c>
      <c r="I127" s="36">
        <f>IF(A127="","",EmballageDefaut)</f>
        <v/>
      </c>
      <c r="J127" s="35" t="n"/>
      <c r="K127" s="36">
        <f>IF(OR(A127="",D127=""),"",IF(OR(F127="Cancelled",F127="Returned"),0,D127-N(H127)-N(I127)-N(J127)))</f>
        <v/>
      </c>
      <c r="L127" s="36">
        <f>IF(OR(A127="",D127=""),"",IF(OR(F127="Cancelled",F127="Returned"),0,D127*TauxTotal))</f>
        <v/>
      </c>
      <c r="M127" s="36">
        <f>IF(K127="","",K127-L127)</f>
        <v/>
      </c>
      <c r="N127" s="40">
        <f>IF(OR(K127="",N(D127)=0),"",IF(OR(F127="Cancelled",F127="Returned"),"",M127/D127))</f>
        <v/>
      </c>
      <c r="O127" s="39">
        <f>IF(OR(A127="",B127=""),"",IFERROR(A127-INDEX('Stock'!$H$2:$H$1000,MATCH(B127,'Stock'!$A$2:$A$1000,0)),""))</f>
        <v/>
      </c>
      <c r="P127" s="41">
        <f>IF(G127="","",DATE(YEAR(G127),MONTH(G127),1))</f>
        <v/>
      </c>
    </row>
    <row r="128">
      <c r="A128" s="33" t="n"/>
      <c r="C128" s="38">
        <f>IF(B128="","",IFERROR(INDEX('Stock'!$C$2:$C$1000,MATCH(B128,'Stock'!$A$2:$A$1000,0)),""))</f>
        <v/>
      </c>
      <c r="D128" s="35" t="n"/>
      <c r="G128" s="33" t="n"/>
      <c r="H128" s="36">
        <f>IF(B128="","",IFERROR(INDEX('Stock'!$G$2:$G$1000,MATCH(B128,'Stock'!$A$2:$A$1000,0)),""))</f>
        <v/>
      </c>
      <c r="I128" s="36">
        <f>IF(A128="","",EmballageDefaut)</f>
        <v/>
      </c>
      <c r="J128" s="35" t="n"/>
      <c r="K128" s="36">
        <f>IF(OR(A128="",D128=""),"",IF(OR(F128="Cancelled",F128="Returned"),0,D128-N(H128)-N(I128)-N(J128)))</f>
        <v/>
      </c>
      <c r="L128" s="36">
        <f>IF(OR(A128="",D128=""),"",IF(OR(F128="Cancelled",F128="Returned"),0,D128*TauxTotal))</f>
        <v/>
      </c>
      <c r="M128" s="36">
        <f>IF(K128="","",K128-L128)</f>
        <v/>
      </c>
      <c r="N128" s="40">
        <f>IF(OR(K128="",N(D128)=0),"",IF(OR(F128="Cancelled",F128="Returned"),"",M128/D128))</f>
        <v/>
      </c>
      <c r="O128" s="39">
        <f>IF(OR(A128="",B128=""),"",IFERROR(A128-INDEX('Stock'!$H$2:$H$1000,MATCH(B128,'Stock'!$A$2:$A$1000,0)),""))</f>
        <v/>
      </c>
      <c r="P128" s="41">
        <f>IF(G128="","",DATE(YEAR(G128),MONTH(G128),1))</f>
        <v/>
      </c>
    </row>
    <row r="129">
      <c r="A129" s="33" t="n"/>
      <c r="C129" s="38">
        <f>IF(B129="","",IFERROR(INDEX('Stock'!$C$2:$C$1000,MATCH(B129,'Stock'!$A$2:$A$1000,0)),""))</f>
        <v/>
      </c>
      <c r="D129" s="35" t="n"/>
      <c r="G129" s="33" t="n"/>
      <c r="H129" s="36">
        <f>IF(B129="","",IFERROR(INDEX('Stock'!$G$2:$G$1000,MATCH(B129,'Stock'!$A$2:$A$1000,0)),""))</f>
        <v/>
      </c>
      <c r="I129" s="36">
        <f>IF(A129="","",EmballageDefaut)</f>
        <v/>
      </c>
      <c r="J129" s="35" t="n"/>
      <c r="K129" s="36">
        <f>IF(OR(A129="",D129=""),"",IF(OR(F129="Cancelled",F129="Returned"),0,D129-N(H129)-N(I129)-N(J129)))</f>
        <v/>
      </c>
      <c r="L129" s="36">
        <f>IF(OR(A129="",D129=""),"",IF(OR(F129="Cancelled",F129="Returned"),0,D129*TauxTotal))</f>
        <v/>
      </c>
      <c r="M129" s="36">
        <f>IF(K129="","",K129-L129)</f>
        <v/>
      </c>
      <c r="N129" s="40">
        <f>IF(OR(K129="",N(D129)=0),"",IF(OR(F129="Cancelled",F129="Returned"),"",M129/D129))</f>
        <v/>
      </c>
      <c r="O129" s="39">
        <f>IF(OR(A129="",B129=""),"",IFERROR(A129-INDEX('Stock'!$H$2:$H$1000,MATCH(B129,'Stock'!$A$2:$A$1000,0)),""))</f>
        <v/>
      </c>
      <c r="P129" s="41">
        <f>IF(G129="","",DATE(YEAR(G129),MONTH(G129),1))</f>
        <v/>
      </c>
    </row>
    <row r="130">
      <c r="A130" s="33" t="n"/>
      <c r="C130" s="38">
        <f>IF(B130="","",IFERROR(INDEX('Stock'!$C$2:$C$1000,MATCH(B130,'Stock'!$A$2:$A$1000,0)),""))</f>
        <v/>
      </c>
      <c r="D130" s="35" t="n"/>
      <c r="G130" s="33" t="n"/>
      <c r="H130" s="36">
        <f>IF(B130="","",IFERROR(INDEX('Stock'!$G$2:$G$1000,MATCH(B130,'Stock'!$A$2:$A$1000,0)),""))</f>
        <v/>
      </c>
      <c r="I130" s="36">
        <f>IF(A130="","",EmballageDefaut)</f>
        <v/>
      </c>
      <c r="J130" s="35" t="n"/>
      <c r="K130" s="36">
        <f>IF(OR(A130="",D130=""),"",IF(OR(F130="Cancelled",F130="Returned"),0,D130-N(H130)-N(I130)-N(J130)))</f>
        <v/>
      </c>
      <c r="L130" s="36">
        <f>IF(OR(A130="",D130=""),"",IF(OR(F130="Cancelled",F130="Returned"),0,D130*TauxTotal))</f>
        <v/>
      </c>
      <c r="M130" s="36">
        <f>IF(K130="","",K130-L130)</f>
        <v/>
      </c>
      <c r="N130" s="40">
        <f>IF(OR(K130="",N(D130)=0),"",IF(OR(F130="Cancelled",F130="Returned"),"",M130/D130))</f>
        <v/>
      </c>
      <c r="O130" s="39">
        <f>IF(OR(A130="",B130=""),"",IFERROR(A130-INDEX('Stock'!$H$2:$H$1000,MATCH(B130,'Stock'!$A$2:$A$1000,0)),""))</f>
        <v/>
      </c>
      <c r="P130" s="41">
        <f>IF(G130="","",DATE(YEAR(G130),MONTH(G130),1))</f>
        <v/>
      </c>
    </row>
    <row r="131">
      <c r="A131" s="33" t="n"/>
      <c r="C131" s="38">
        <f>IF(B131="","",IFERROR(INDEX('Stock'!$C$2:$C$1000,MATCH(B131,'Stock'!$A$2:$A$1000,0)),""))</f>
        <v/>
      </c>
      <c r="D131" s="35" t="n"/>
      <c r="G131" s="33" t="n"/>
      <c r="H131" s="36">
        <f>IF(B131="","",IFERROR(INDEX('Stock'!$G$2:$G$1000,MATCH(B131,'Stock'!$A$2:$A$1000,0)),""))</f>
        <v/>
      </c>
      <c r="I131" s="36">
        <f>IF(A131="","",EmballageDefaut)</f>
        <v/>
      </c>
      <c r="J131" s="35" t="n"/>
      <c r="K131" s="36">
        <f>IF(OR(A131="",D131=""),"",IF(OR(F131="Cancelled",F131="Returned"),0,D131-N(H131)-N(I131)-N(J131)))</f>
        <v/>
      </c>
      <c r="L131" s="36">
        <f>IF(OR(A131="",D131=""),"",IF(OR(F131="Cancelled",F131="Returned"),0,D131*TauxTotal))</f>
        <v/>
      </c>
      <c r="M131" s="36">
        <f>IF(K131="","",K131-L131)</f>
        <v/>
      </c>
      <c r="N131" s="40">
        <f>IF(OR(K131="",N(D131)=0),"",IF(OR(F131="Cancelled",F131="Returned"),"",M131/D131))</f>
        <v/>
      </c>
      <c r="O131" s="39">
        <f>IF(OR(A131="",B131=""),"",IFERROR(A131-INDEX('Stock'!$H$2:$H$1000,MATCH(B131,'Stock'!$A$2:$A$1000,0)),""))</f>
        <v/>
      </c>
      <c r="P131" s="41">
        <f>IF(G131="","",DATE(YEAR(G131),MONTH(G131),1))</f>
        <v/>
      </c>
    </row>
    <row r="132">
      <c r="A132" s="33" t="n"/>
      <c r="C132" s="38">
        <f>IF(B132="","",IFERROR(INDEX('Stock'!$C$2:$C$1000,MATCH(B132,'Stock'!$A$2:$A$1000,0)),""))</f>
        <v/>
      </c>
      <c r="D132" s="35" t="n"/>
      <c r="G132" s="33" t="n"/>
      <c r="H132" s="36">
        <f>IF(B132="","",IFERROR(INDEX('Stock'!$G$2:$G$1000,MATCH(B132,'Stock'!$A$2:$A$1000,0)),""))</f>
        <v/>
      </c>
      <c r="I132" s="36">
        <f>IF(A132="","",EmballageDefaut)</f>
        <v/>
      </c>
      <c r="J132" s="35" t="n"/>
      <c r="K132" s="36">
        <f>IF(OR(A132="",D132=""),"",IF(OR(F132="Cancelled",F132="Returned"),0,D132-N(H132)-N(I132)-N(J132)))</f>
        <v/>
      </c>
      <c r="L132" s="36">
        <f>IF(OR(A132="",D132=""),"",IF(OR(F132="Cancelled",F132="Returned"),0,D132*TauxTotal))</f>
        <v/>
      </c>
      <c r="M132" s="36">
        <f>IF(K132="","",K132-L132)</f>
        <v/>
      </c>
      <c r="N132" s="40">
        <f>IF(OR(K132="",N(D132)=0),"",IF(OR(F132="Cancelled",F132="Returned"),"",M132/D132))</f>
        <v/>
      </c>
      <c r="O132" s="39">
        <f>IF(OR(A132="",B132=""),"",IFERROR(A132-INDEX('Stock'!$H$2:$H$1000,MATCH(B132,'Stock'!$A$2:$A$1000,0)),""))</f>
        <v/>
      </c>
      <c r="P132" s="41">
        <f>IF(G132="","",DATE(YEAR(G132),MONTH(G132),1))</f>
        <v/>
      </c>
    </row>
    <row r="133">
      <c r="A133" s="33" t="n"/>
      <c r="C133" s="38">
        <f>IF(B133="","",IFERROR(INDEX('Stock'!$C$2:$C$1000,MATCH(B133,'Stock'!$A$2:$A$1000,0)),""))</f>
        <v/>
      </c>
      <c r="D133" s="35" t="n"/>
      <c r="G133" s="33" t="n"/>
      <c r="H133" s="36">
        <f>IF(B133="","",IFERROR(INDEX('Stock'!$G$2:$G$1000,MATCH(B133,'Stock'!$A$2:$A$1000,0)),""))</f>
        <v/>
      </c>
      <c r="I133" s="36">
        <f>IF(A133="","",EmballageDefaut)</f>
        <v/>
      </c>
      <c r="J133" s="35" t="n"/>
      <c r="K133" s="36">
        <f>IF(OR(A133="",D133=""),"",IF(OR(F133="Cancelled",F133="Returned"),0,D133-N(H133)-N(I133)-N(J133)))</f>
        <v/>
      </c>
      <c r="L133" s="36">
        <f>IF(OR(A133="",D133=""),"",IF(OR(F133="Cancelled",F133="Returned"),0,D133*TauxTotal))</f>
        <v/>
      </c>
      <c r="M133" s="36">
        <f>IF(K133="","",K133-L133)</f>
        <v/>
      </c>
      <c r="N133" s="40">
        <f>IF(OR(K133="",N(D133)=0),"",IF(OR(F133="Cancelled",F133="Returned"),"",M133/D133))</f>
        <v/>
      </c>
      <c r="O133" s="39">
        <f>IF(OR(A133="",B133=""),"",IFERROR(A133-INDEX('Stock'!$H$2:$H$1000,MATCH(B133,'Stock'!$A$2:$A$1000,0)),""))</f>
        <v/>
      </c>
      <c r="P133" s="41">
        <f>IF(G133="","",DATE(YEAR(G133),MONTH(G133),1))</f>
        <v/>
      </c>
    </row>
    <row r="134">
      <c r="A134" s="33" t="n"/>
      <c r="C134" s="38">
        <f>IF(B134="","",IFERROR(INDEX('Stock'!$C$2:$C$1000,MATCH(B134,'Stock'!$A$2:$A$1000,0)),""))</f>
        <v/>
      </c>
      <c r="D134" s="35" t="n"/>
      <c r="G134" s="33" t="n"/>
      <c r="H134" s="36">
        <f>IF(B134="","",IFERROR(INDEX('Stock'!$G$2:$G$1000,MATCH(B134,'Stock'!$A$2:$A$1000,0)),""))</f>
        <v/>
      </c>
      <c r="I134" s="36">
        <f>IF(A134="","",EmballageDefaut)</f>
        <v/>
      </c>
      <c r="J134" s="35" t="n"/>
      <c r="K134" s="36">
        <f>IF(OR(A134="",D134=""),"",IF(OR(F134="Cancelled",F134="Returned"),0,D134-N(H134)-N(I134)-N(J134)))</f>
        <v/>
      </c>
      <c r="L134" s="36">
        <f>IF(OR(A134="",D134=""),"",IF(OR(F134="Cancelled",F134="Returned"),0,D134*TauxTotal))</f>
        <v/>
      </c>
      <c r="M134" s="36">
        <f>IF(K134="","",K134-L134)</f>
        <v/>
      </c>
      <c r="N134" s="40">
        <f>IF(OR(K134="",N(D134)=0),"",IF(OR(F134="Cancelled",F134="Returned"),"",M134/D134))</f>
        <v/>
      </c>
      <c r="O134" s="39">
        <f>IF(OR(A134="",B134=""),"",IFERROR(A134-INDEX('Stock'!$H$2:$H$1000,MATCH(B134,'Stock'!$A$2:$A$1000,0)),""))</f>
        <v/>
      </c>
      <c r="P134" s="41">
        <f>IF(G134="","",DATE(YEAR(G134),MONTH(G134),1))</f>
        <v/>
      </c>
    </row>
    <row r="135">
      <c r="A135" s="33" t="n"/>
      <c r="C135" s="38">
        <f>IF(B135="","",IFERROR(INDEX('Stock'!$C$2:$C$1000,MATCH(B135,'Stock'!$A$2:$A$1000,0)),""))</f>
        <v/>
      </c>
      <c r="D135" s="35" t="n"/>
      <c r="G135" s="33" t="n"/>
      <c r="H135" s="36">
        <f>IF(B135="","",IFERROR(INDEX('Stock'!$G$2:$G$1000,MATCH(B135,'Stock'!$A$2:$A$1000,0)),""))</f>
        <v/>
      </c>
      <c r="I135" s="36">
        <f>IF(A135="","",EmballageDefaut)</f>
        <v/>
      </c>
      <c r="J135" s="35" t="n"/>
      <c r="K135" s="36">
        <f>IF(OR(A135="",D135=""),"",IF(OR(F135="Cancelled",F135="Returned"),0,D135-N(H135)-N(I135)-N(J135)))</f>
        <v/>
      </c>
      <c r="L135" s="36">
        <f>IF(OR(A135="",D135=""),"",IF(OR(F135="Cancelled",F135="Returned"),0,D135*TauxTotal))</f>
        <v/>
      </c>
      <c r="M135" s="36">
        <f>IF(K135="","",K135-L135)</f>
        <v/>
      </c>
      <c r="N135" s="40">
        <f>IF(OR(K135="",N(D135)=0),"",IF(OR(F135="Cancelled",F135="Returned"),"",M135/D135))</f>
        <v/>
      </c>
      <c r="O135" s="39">
        <f>IF(OR(A135="",B135=""),"",IFERROR(A135-INDEX('Stock'!$H$2:$H$1000,MATCH(B135,'Stock'!$A$2:$A$1000,0)),""))</f>
        <v/>
      </c>
      <c r="P135" s="41">
        <f>IF(G135="","",DATE(YEAR(G135),MONTH(G135),1))</f>
        <v/>
      </c>
    </row>
    <row r="136">
      <c r="A136" s="33" t="n"/>
      <c r="C136" s="38">
        <f>IF(B136="","",IFERROR(INDEX('Stock'!$C$2:$C$1000,MATCH(B136,'Stock'!$A$2:$A$1000,0)),""))</f>
        <v/>
      </c>
      <c r="D136" s="35" t="n"/>
      <c r="G136" s="33" t="n"/>
      <c r="H136" s="36">
        <f>IF(B136="","",IFERROR(INDEX('Stock'!$G$2:$G$1000,MATCH(B136,'Stock'!$A$2:$A$1000,0)),""))</f>
        <v/>
      </c>
      <c r="I136" s="36">
        <f>IF(A136="","",EmballageDefaut)</f>
        <v/>
      </c>
      <c r="J136" s="35" t="n"/>
      <c r="K136" s="36">
        <f>IF(OR(A136="",D136=""),"",IF(OR(F136="Cancelled",F136="Returned"),0,D136-N(H136)-N(I136)-N(J136)))</f>
        <v/>
      </c>
      <c r="L136" s="36">
        <f>IF(OR(A136="",D136=""),"",IF(OR(F136="Cancelled",F136="Returned"),0,D136*TauxTotal))</f>
        <v/>
      </c>
      <c r="M136" s="36">
        <f>IF(K136="","",K136-L136)</f>
        <v/>
      </c>
      <c r="N136" s="40">
        <f>IF(OR(K136="",N(D136)=0),"",IF(OR(F136="Cancelled",F136="Returned"),"",M136/D136))</f>
        <v/>
      </c>
      <c r="O136" s="39">
        <f>IF(OR(A136="",B136=""),"",IFERROR(A136-INDEX('Stock'!$H$2:$H$1000,MATCH(B136,'Stock'!$A$2:$A$1000,0)),""))</f>
        <v/>
      </c>
      <c r="P136" s="41">
        <f>IF(G136="","",DATE(YEAR(G136),MONTH(G136),1))</f>
        <v/>
      </c>
    </row>
    <row r="137">
      <c r="A137" s="33" t="n"/>
      <c r="C137" s="38">
        <f>IF(B137="","",IFERROR(INDEX('Stock'!$C$2:$C$1000,MATCH(B137,'Stock'!$A$2:$A$1000,0)),""))</f>
        <v/>
      </c>
      <c r="D137" s="35" t="n"/>
      <c r="G137" s="33" t="n"/>
      <c r="H137" s="36">
        <f>IF(B137="","",IFERROR(INDEX('Stock'!$G$2:$G$1000,MATCH(B137,'Stock'!$A$2:$A$1000,0)),""))</f>
        <v/>
      </c>
      <c r="I137" s="36">
        <f>IF(A137="","",EmballageDefaut)</f>
        <v/>
      </c>
      <c r="J137" s="35" t="n"/>
      <c r="K137" s="36">
        <f>IF(OR(A137="",D137=""),"",IF(OR(F137="Cancelled",F137="Returned"),0,D137-N(H137)-N(I137)-N(J137)))</f>
        <v/>
      </c>
      <c r="L137" s="36">
        <f>IF(OR(A137="",D137=""),"",IF(OR(F137="Cancelled",F137="Returned"),0,D137*TauxTotal))</f>
        <v/>
      </c>
      <c r="M137" s="36">
        <f>IF(K137="","",K137-L137)</f>
        <v/>
      </c>
      <c r="N137" s="40">
        <f>IF(OR(K137="",N(D137)=0),"",IF(OR(F137="Cancelled",F137="Returned"),"",M137/D137))</f>
        <v/>
      </c>
      <c r="O137" s="39">
        <f>IF(OR(A137="",B137=""),"",IFERROR(A137-INDEX('Stock'!$H$2:$H$1000,MATCH(B137,'Stock'!$A$2:$A$1000,0)),""))</f>
        <v/>
      </c>
      <c r="P137" s="41">
        <f>IF(G137="","",DATE(YEAR(G137),MONTH(G137),1))</f>
        <v/>
      </c>
    </row>
    <row r="138">
      <c r="A138" s="33" t="n"/>
      <c r="C138" s="38">
        <f>IF(B138="","",IFERROR(INDEX('Stock'!$C$2:$C$1000,MATCH(B138,'Stock'!$A$2:$A$1000,0)),""))</f>
        <v/>
      </c>
      <c r="D138" s="35" t="n"/>
      <c r="G138" s="33" t="n"/>
      <c r="H138" s="36">
        <f>IF(B138="","",IFERROR(INDEX('Stock'!$G$2:$G$1000,MATCH(B138,'Stock'!$A$2:$A$1000,0)),""))</f>
        <v/>
      </c>
      <c r="I138" s="36">
        <f>IF(A138="","",EmballageDefaut)</f>
        <v/>
      </c>
      <c r="J138" s="35" t="n"/>
      <c r="K138" s="36">
        <f>IF(OR(A138="",D138=""),"",IF(OR(F138="Cancelled",F138="Returned"),0,D138-N(H138)-N(I138)-N(J138)))</f>
        <v/>
      </c>
      <c r="L138" s="36">
        <f>IF(OR(A138="",D138=""),"",IF(OR(F138="Cancelled",F138="Returned"),0,D138*TauxTotal))</f>
        <v/>
      </c>
      <c r="M138" s="36">
        <f>IF(K138="","",K138-L138)</f>
        <v/>
      </c>
      <c r="N138" s="40">
        <f>IF(OR(K138="",N(D138)=0),"",IF(OR(F138="Cancelled",F138="Returned"),"",M138/D138))</f>
        <v/>
      </c>
      <c r="O138" s="39">
        <f>IF(OR(A138="",B138=""),"",IFERROR(A138-INDEX('Stock'!$H$2:$H$1000,MATCH(B138,'Stock'!$A$2:$A$1000,0)),""))</f>
        <v/>
      </c>
      <c r="P138" s="41">
        <f>IF(G138="","",DATE(YEAR(G138),MONTH(G138),1))</f>
        <v/>
      </c>
    </row>
    <row r="139">
      <c r="A139" s="33" t="n"/>
      <c r="C139" s="38">
        <f>IF(B139="","",IFERROR(INDEX('Stock'!$C$2:$C$1000,MATCH(B139,'Stock'!$A$2:$A$1000,0)),""))</f>
        <v/>
      </c>
      <c r="D139" s="35" t="n"/>
      <c r="G139" s="33" t="n"/>
      <c r="H139" s="36">
        <f>IF(B139="","",IFERROR(INDEX('Stock'!$G$2:$G$1000,MATCH(B139,'Stock'!$A$2:$A$1000,0)),""))</f>
        <v/>
      </c>
      <c r="I139" s="36">
        <f>IF(A139="","",EmballageDefaut)</f>
        <v/>
      </c>
      <c r="J139" s="35" t="n"/>
      <c r="K139" s="36">
        <f>IF(OR(A139="",D139=""),"",IF(OR(F139="Cancelled",F139="Returned"),0,D139-N(H139)-N(I139)-N(J139)))</f>
        <v/>
      </c>
      <c r="L139" s="36">
        <f>IF(OR(A139="",D139=""),"",IF(OR(F139="Cancelled",F139="Returned"),0,D139*TauxTotal))</f>
        <v/>
      </c>
      <c r="M139" s="36">
        <f>IF(K139="","",K139-L139)</f>
        <v/>
      </c>
      <c r="N139" s="40">
        <f>IF(OR(K139="",N(D139)=0),"",IF(OR(F139="Cancelled",F139="Returned"),"",M139/D139))</f>
        <v/>
      </c>
      <c r="O139" s="39">
        <f>IF(OR(A139="",B139=""),"",IFERROR(A139-INDEX('Stock'!$H$2:$H$1000,MATCH(B139,'Stock'!$A$2:$A$1000,0)),""))</f>
        <v/>
      </c>
      <c r="P139" s="41">
        <f>IF(G139="","",DATE(YEAR(G139),MONTH(G139),1))</f>
        <v/>
      </c>
    </row>
    <row r="140">
      <c r="A140" s="33" t="n"/>
      <c r="C140" s="38">
        <f>IF(B140="","",IFERROR(INDEX('Stock'!$C$2:$C$1000,MATCH(B140,'Stock'!$A$2:$A$1000,0)),""))</f>
        <v/>
      </c>
      <c r="D140" s="35" t="n"/>
      <c r="G140" s="33" t="n"/>
      <c r="H140" s="36">
        <f>IF(B140="","",IFERROR(INDEX('Stock'!$G$2:$G$1000,MATCH(B140,'Stock'!$A$2:$A$1000,0)),""))</f>
        <v/>
      </c>
      <c r="I140" s="36">
        <f>IF(A140="","",EmballageDefaut)</f>
        <v/>
      </c>
      <c r="J140" s="35" t="n"/>
      <c r="K140" s="36">
        <f>IF(OR(A140="",D140=""),"",IF(OR(F140="Cancelled",F140="Returned"),0,D140-N(H140)-N(I140)-N(J140)))</f>
        <v/>
      </c>
      <c r="L140" s="36">
        <f>IF(OR(A140="",D140=""),"",IF(OR(F140="Cancelled",F140="Returned"),0,D140*TauxTotal))</f>
        <v/>
      </c>
      <c r="M140" s="36">
        <f>IF(K140="","",K140-L140)</f>
        <v/>
      </c>
      <c r="N140" s="40">
        <f>IF(OR(K140="",N(D140)=0),"",IF(OR(F140="Cancelled",F140="Returned"),"",M140/D140))</f>
        <v/>
      </c>
      <c r="O140" s="39">
        <f>IF(OR(A140="",B140=""),"",IFERROR(A140-INDEX('Stock'!$H$2:$H$1000,MATCH(B140,'Stock'!$A$2:$A$1000,0)),""))</f>
        <v/>
      </c>
      <c r="P140" s="41">
        <f>IF(G140="","",DATE(YEAR(G140),MONTH(G140),1))</f>
        <v/>
      </c>
    </row>
    <row r="141">
      <c r="A141" s="33" t="n"/>
      <c r="C141" s="38">
        <f>IF(B141="","",IFERROR(INDEX('Stock'!$C$2:$C$1000,MATCH(B141,'Stock'!$A$2:$A$1000,0)),""))</f>
        <v/>
      </c>
      <c r="D141" s="35" t="n"/>
      <c r="G141" s="33" t="n"/>
      <c r="H141" s="36">
        <f>IF(B141="","",IFERROR(INDEX('Stock'!$G$2:$G$1000,MATCH(B141,'Stock'!$A$2:$A$1000,0)),""))</f>
        <v/>
      </c>
      <c r="I141" s="36">
        <f>IF(A141="","",EmballageDefaut)</f>
        <v/>
      </c>
      <c r="J141" s="35" t="n"/>
      <c r="K141" s="36">
        <f>IF(OR(A141="",D141=""),"",IF(OR(F141="Cancelled",F141="Returned"),0,D141-N(H141)-N(I141)-N(J141)))</f>
        <v/>
      </c>
      <c r="L141" s="36">
        <f>IF(OR(A141="",D141=""),"",IF(OR(F141="Cancelled",F141="Returned"),0,D141*TauxTotal))</f>
        <v/>
      </c>
      <c r="M141" s="36">
        <f>IF(K141="","",K141-L141)</f>
        <v/>
      </c>
      <c r="N141" s="40">
        <f>IF(OR(K141="",N(D141)=0),"",IF(OR(F141="Cancelled",F141="Returned"),"",M141/D141))</f>
        <v/>
      </c>
      <c r="O141" s="39">
        <f>IF(OR(A141="",B141=""),"",IFERROR(A141-INDEX('Stock'!$H$2:$H$1000,MATCH(B141,'Stock'!$A$2:$A$1000,0)),""))</f>
        <v/>
      </c>
      <c r="P141" s="41">
        <f>IF(G141="","",DATE(YEAR(G141),MONTH(G141),1))</f>
        <v/>
      </c>
    </row>
    <row r="142">
      <c r="A142" s="33" t="n"/>
      <c r="C142" s="38">
        <f>IF(B142="","",IFERROR(INDEX('Stock'!$C$2:$C$1000,MATCH(B142,'Stock'!$A$2:$A$1000,0)),""))</f>
        <v/>
      </c>
      <c r="D142" s="35" t="n"/>
      <c r="G142" s="33" t="n"/>
      <c r="H142" s="36">
        <f>IF(B142="","",IFERROR(INDEX('Stock'!$G$2:$G$1000,MATCH(B142,'Stock'!$A$2:$A$1000,0)),""))</f>
        <v/>
      </c>
      <c r="I142" s="36">
        <f>IF(A142="","",EmballageDefaut)</f>
        <v/>
      </c>
      <c r="J142" s="35" t="n"/>
      <c r="K142" s="36">
        <f>IF(OR(A142="",D142=""),"",IF(OR(F142="Cancelled",F142="Returned"),0,D142-N(H142)-N(I142)-N(J142)))</f>
        <v/>
      </c>
      <c r="L142" s="36">
        <f>IF(OR(A142="",D142=""),"",IF(OR(F142="Cancelled",F142="Returned"),0,D142*TauxTotal))</f>
        <v/>
      </c>
      <c r="M142" s="36">
        <f>IF(K142="","",K142-L142)</f>
        <v/>
      </c>
      <c r="N142" s="40">
        <f>IF(OR(K142="",N(D142)=0),"",IF(OR(F142="Cancelled",F142="Returned"),"",M142/D142))</f>
        <v/>
      </c>
      <c r="O142" s="39">
        <f>IF(OR(A142="",B142=""),"",IFERROR(A142-INDEX('Stock'!$H$2:$H$1000,MATCH(B142,'Stock'!$A$2:$A$1000,0)),""))</f>
        <v/>
      </c>
      <c r="P142" s="41">
        <f>IF(G142="","",DATE(YEAR(G142),MONTH(G142),1))</f>
        <v/>
      </c>
    </row>
    <row r="143">
      <c r="A143" s="33" t="n"/>
      <c r="C143" s="38">
        <f>IF(B143="","",IFERROR(INDEX('Stock'!$C$2:$C$1000,MATCH(B143,'Stock'!$A$2:$A$1000,0)),""))</f>
        <v/>
      </c>
      <c r="D143" s="35" t="n"/>
      <c r="G143" s="33" t="n"/>
      <c r="H143" s="36">
        <f>IF(B143="","",IFERROR(INDEX('Stock'!$G$2:$G$1000,MATCH(B143,'Stock'!$A$2:$A$1000,0)),""))</f>
        <v/>
      </c>
      <c r="I143" s="36">
        <f>IF(A143="","",EmballageDefaut)</f>
        <v/>
      </c>
      <c r="J143" s="35" t="n"/>
      <c r="K143" s="36">
        <f>IF(OR(A143="",D143=""),"",IF(OR(F143="Cancelled",F143="Returned"),0,D143-N(H143)-N(I143)-N(J143)))</f>
        <v/>
      </c>
      <c r="L143" s="36">
        <f>IF(OR(A143="",D143=""),"",IF(OR(F143="Cancelled",F143="Returned"),0,D143*TauxTotal))</f>
        <v/>
      </c>
      <c r="M143" s="36">
        <f>IF(K143="","",K143-L143)</f>
        <v/>
      </c>
      <c r="N143" s="40">
        <f>IF(OR(K143="",N(D143)=0),"",IF(OR(F143="Cancelled",F143="Returned"),"",M143/D143))</f>
        <v/>
      </c>
      <c r="O143" s="39">
        <f>IF(OR(A143="",B143=""),"",IFERROR(A143-INDEX('Stock'!$H$2:$H$1000,MATCH(B143,'Stock'!$A$2:$A$1000,0)),""))</f>
        <v/>
      </c>
      <c r="P143" s="41">
        <f>IF(G143="","",DATE(YEAR(G143),MONTH(G143),1))</f>
        <v/>
      </c>
    </row>
    <row r="144">
      <c r="A144" s="33" t="n"/>
      <c r="C144" s="38">
        <f>IF(B144="","",IFERROR(INDEX('Stock'!$C$2:$C$1000,MATCH(B144,'Stock'!$A$2:$A$1000,0)),""))</f>
        <v/>
      </c>
      <c r="D144" s="35" t="n"/>
      <c r="G144" s="33" t="n"/>
      <c r="H144" s="36">
        <f>IF(B144="","",IFERROR(INDEX('Stock'!$G$2:$G$1000,MATCH(B144,'Stock'!$A$2:$A$1000,0)),""))</f>
        <v/>
      </c>
      <c r="I144" s="36">
        <f>IF(A144="","",EmballageDefaut)</f>
        <v/>
      </c>
      <c r="J144" s="35" t="n"/>
      <c r="K144" s="36">
        <f>IF(OR(A144="",D144=""),"",IF(OR(F144="Cancelled",F144="Returned"),0,D144-N(H144)-N(I144)-N(J144)))</f>
        <v/>
      </c>
      <c r="L144" s="36">
        <f>IF(OR(A144="",D144=""),"",IF(OR(F144="Cancelled",F144="Returned"),0,D144*TauxTotal))</f>
        <v/>
      </c>
      <c r="M144" s="36">
        <f>IF(K144="","",K144-L144)</f>
        <v/>
      </c>
      <c r="N144" s="40">
        <f>IF(OR(K144="",N(D144)=0),"",IF(OR(F144="Cancelled",F144="Returned"),"",M144/D144))</f>
        <v/>
      </c>
      <c r="O144" s="39">
        <f>IF(OR(A144="",B144=""),"",IFERROR(A144-INDEX('Stock'!$H$2:$H$1000,MATCH(B144,'Stock'!$A$2:$A$1000,0)),""))</f>
        <v/>
      </c>
      <c r="P144" s="41">
        <f>IF(G144="","",DATE(YEAR(G144),MONTH(G144),1))</f>
        <v/>
      </c>
    </row>
    <row r="145">
      <c r="A145" s="33" t="n"/>
      <c r="C145" s="38">
        <f>IF(B145="","",IFERROR(INDEX('Stock'!$C$2:$C$1000,MATCH(B145,'Stock'!$A$2:$A$1000,0)),""))</f>
        <v/>
      </c>
      <c r="D145" s="35" t="n"/>
      <c r="G145" s="33" t="n"/>
      <c r="H145" s="36">
        <f>IF(B145="","",IFERROR(INDEX('Stock'!$G$2:$G$1000,MATCH(B145,'Stock'!$A$2:$A$1000,0)),""))</f>
        <v/>
      </c>
      <c r="I145" s="36">
        <f>IF(A145="","",EmballageDefaut)</f>
        <v/>
      </c>
      <c r="J145" s="35" t="n"/>
      <c r="K145" s="36">
        <f>IF(OR(A145="",D145=""),"",IF(OR(F145="Cancelled",F145="Returned"),0,D145-N(H145)-N(I145)-N(J145)))</f>
        <v/>
      </c>
      <c r="L145" s="36">
        <f>IF(OR(A145="",D145=""),"",IF(OR(F145="Cancelled",F145="Returned"),0,D145*TauxTotal))</f>
        <v/>
      </c>
      <c r="M145" s="36">
        <f>IF(K145="","",K145-L145)</f>
        <v/>
      </c>
      <c r="N145" s="40">
        <f>IF(OR(K145="",N(D145)=0),"",IF(OR(F145="Cancelled",F145="Returned"),"",M145/D145))</f>
        <v/>
      </c>
      <c r="O145" s="39">
        <f>IF(OR(A145="",B145=""),"",IFERROR(A145-INDEX('Stock'!$H$2:$H$1000,MATCH(B145,'Stock'!$A$2:$A$1000,0)),""))</f>
        <v/>
      </c>
      <c r="P145" s="41">
        <f>IF(G145="","",DATE(YEAR(G145),MONTH(G145),1))</f>
        <v/>
      </c>
    </row>
    <row r="146">
      <c r="A146" s="33" t="n"/>
      <c r="C146" s="38">
        <f>IF(B146="","",IFERROR(INDEX('Stock'!$C$2:$C$1000,MATCH(B146,'Stock'!$A$2:$A$1000,0)),""))</f>
        <v/>
      </c>
      <c r="D146" s="35" t="n"/>
      <c r="G146" s="33" t="n"/>
      <c r="H146" s="36">
        <f>IF(B146="","",IFERROR(INDEX('Stock'!$G$2:$G$1000,MATCH(B146,'Stock'!$A$2:$A$1000,0)),""))</f>
        <v/>
      </c>
      <c r="I146" s="36">
        <f>IF(A146="","",EmballageDefaut)</f>
        <v/>
      </c>
      <c r="J146" s="35" t="n"/>
      <c r="K146" s="36">
        <f>IF(OR(A146="",D146=""),"",IF(OR(F146="Cancelled",F146="Returned"),0,D146-N(H146)-N(I146)-N(J146)))</f>
        <v/>
      </c>
      <c r="L146" s="36">
        <f>IF(OR(A146="",D146=""),"",IF(OR(F146="Cancelled",F146="Returned"),0,D146*TauxTotal))</f>
        <v/>
      </c>
      <c r="M146" s="36">
        <f>IF(K146="","",K146-L146)</f>
        <v/>
      </c>
      <c r="N146" s="40">
        <f>IF(OR(K146="",N(D146)=0),"",IF(OR(F146="Cancelled",F146="Returned"),"",M146/D146))</f>
        <v/>
      </c>
      <c r="O146" s="39">
        <f>IF(OR(A146="",B146=""),"",IFERROR(A146-INDEX('Stock'!$H$2:$H$1000,MATCH(B146,'Stock'!$A$2:$A$1000,0)),""))</f>
        <v/>
      </c>
      <c r="P146" s="41">
        <f>IF(G146="","",DATE(YEAR(G146),MONTH(G146),1))</f>
        <v/>
      </c>
    </row>
    <row r="147">
      <c r="A147" s="33" t="n"/>
      <c r="C147" s="38">
        <f>IF(B147="","",IFERROR(INDEX('Stock'!$C$2:$C$1000,MATCH(B147,'Stock'!$A$2:$A$1000,0)),""))</f>
        <v/>
      </c>
      <c r="D147" s="35" t="n"/>
      <c r="G147" s="33" t="n"/>
      <c r="H147" s="36">
        <f>IF(B147="","",IFERROR(INDEX('Stock'!$G$2:$G$1000,MATCH(B147,'Stock'!$A$2:$A$1000,0)),""))</f>
        <v/>
      </c>
      <c r="I147" s="36">
        <f>IF(A147="","",EmballageDefaut)</f>
        <v/>
      </c>
      <c r="J147" s="35" t="n"/>
      <c r="K147" s="36">
        <f>IF(OR(A147="",D147=""),"",IF(OR(F147="Cancelled",F147="Returned"),0,D147-N(H147)-N(I147)-N(J147)))</f>
        <v/>
      </c>
      <c r="L147" s="36">
        <f>IF(OR(A147="",D147=""),"",IF(OR(F147="Cancelled",F147="Returned"),0,D147*TauxTotal))</f>
        <v/>
      </c>
      <c r="M147" s="36">
        <f>IF(K147="","",K147-L147)</f>
        <v/>
      </c>
      <c r="N147" s="40">
        <f>IF(OR(K147="",N(D147)=0),"",IF(OR(F147="Cancelled",F147="Returned"),"",M147/D147))</f>
        <v/>
      </c>
      <c r="O147" s="39">
        <f>IF(OR(A147="",B147=""),"",IFERROR(A147-INDEX('Stock'!$H$2:$H$1000,MATCH(B147,'Stock'!$A$2:$A$1000,0)),""))</f>
        <v/>
      </c>
      <c r="P147" s="41">
        <f>IF(G147="","",DATE(YEAR(G147),MONTH(G147),1))</f>
        <v/>
      </c>
    </row>
    <row r="148">
      <c r="A148" s="33" t="n"/>
      <c r="C148" s="38">
        <f>IF(B148="","",IFERROR(INDEX('Stock'!$C$2:$C$1000,MATCH(B148,'Stock'!$A$2:$A$1000,0)),""))</f>
        <v/>
      </c>
      <c r="D148" s="35" t="n"/>
      <c r="G148" s="33" t="n"/>
      <c r="H148" s="36">
        <f>IF(B148="","",IFERROR(INDEX('Stock'!$G$2:$G$1000,MATCH(B148,'Stock'!$A$2:$A$1000,0)),""))</f>
        <v/>
      </c>
      <c r="I148" s="36">
        <f>IF(A148="","",EmballageDefaut)</f>
        <v/>
      </c>
      <c r="J148" s="35" t="n"/>
      <c r="K148" s="36">
        <f>IF(OR(A148="",D148=""),"",IF(OR(F148="Cancelled",F148="Returned"),0,D148-N(H148)-N(I148)-N(J148)))</f>
        <v/>
      </c>
      <c r="L148" s="36">
        <f>IF(OR(A148="",D148=""),"",IF(OR(F148="Cancelled",F148="Returned"),0,D148*TauxTotal))</f>
        <v/>
      </c>
      <c r="M148" s="36">
        <f>IF(K148="","",K148-L148)</f>
        <v/>
      </c>
      <c r="N148" s="40">
        <f>IF(OR(K148="",N(D148)=0),"",IF(OR(F148="Cancelled",F148="Returned"),"",M148/D148))</f>
        <v/>
      </c>
      <c r="O148" s="39">
        <f>IF(OR(A148="",B148=""),"",IFERROR(A148-INDEX('Stock'!$H$2:$H$1000,MATCH(B148,'Stock'!$A$2:$A$1000,0)),""))</f>
        <v/>
      </c>
      <c r="P148" s="41">
        <f>IF(G148="","",DATE(YEAR(G148),MONTH(G148),1))</f>
        <v/>
      </c>
    </row>
    <row r="149">
      <c r="A149" s="33" t="n"/>
      <c r="C149" s="38">
        <f>IF(B149="","",IFERROR(INDEX('Stock'!$C$2:$C$1000,MATCH(B149,'Stock'!$A$2:$A$1000,0)),""))</f>
        <v/>
      </c>
      <c r="D149" s="35" t="n"/>
      <c r="G149" s="33" t="n"/>
      <c r="H149" s="36">
        <f>IF(B149="","",IFERROR(INDEX('Stock'!$G$2:$G$1000,MATCH(B149,'Stock'!$A$2:$A$1000,0)),""))</f>
        <v/>
      </c>
      <c r="I149" s="36">
        <f>IF(A149="","",EmballageDefaut)</f>
        <v/>
      </c>
      <c r="J149" s="35" t="n"/>
      <c r="K149" s="36">
        <f>IF(OR(A149="",D149=""),"",IF(OR(F149="Cancelled",F149="Returned"),0,D149-N(H149)-N(I149)-N(J149)))</f>
        <v/>
      </c>
      <c r="L149" s="36">
        <f>IF(OR(A149="",D149=""),"",IF(OR(F149="Cancelled",F149="Returned"),0,D149*TauxTotal))</f>
        <v/>
      </c>
      <c r="M149" s="36">
        <f>IF(K149="","",K149-L149)</f>
        <v/>
      </c>
      <c r="N149" s="40">
        <f>IF(OR(K149="",N(D149)=0),"",IF(OR(F149="Cancelled",F149="Returned"),"",M149/D149))</f>
        <v/>
      </c>
      <c r="O149" s="39">
        <f>IF(OR(A149="",B149=""),"",IFERROR(A149-INDEX('Stock'!$H$2:$H$1000,MATCH(B149,'Stock'!$A$2:$A$1000,0)),""))</f>
        <v/>
      </c>
      <c r="P149" s="41">
        <f>IF(G149="","",DATE(YEAR(G149),MONTH(G149),1))</f>
        <v/>
      </c>
    </row>
    <row r="150">
      <c r="A150" s="33" t="n"/>
      <c r="C150" s="38">
        <f>IF(B150="","",IFERROR(INDEX('Stock'!$C$2:$C$1000,MATCH(B150,'Stock'!$A$2:$A$1000,0)),""))</f>
        <v/>
      </c>
      <c r="D150" s="35" t="n"/>
      <c r="G150" s="33" t="n"/>
      <c r="H150" s="36">
        <f>IF(B150="","",IFERROR(INDEX('Stock'!$G$2:$G$1000,MATCH(B150,'Stock'!$A$2:$A$1000,0)),""))</f>
        <v/>
      </c>
      <c r="I150" s="36">
        <f>IF(A150="","",EmballageDefaut)</f>
        <v/>
      </c>
      <c r="J150" s="35" t="n"/>
      <c r="K150" s="36">
        <f>IF(OR(A150="",D150=""),"",IF(OR(F150="Cancelled",F150="Returned"),0,D150-N(H150)-N(I150)-N(J150)))</f>
        <v/>
      </c>
      <c r="L150" s="36">
        <f>IF(OR(A150="",D150=""),"",IF(OR(F150="Cancelled",F150="Returned"),0,D150*TauxTotal))</f>
        <v/>
      </c>
      <c r="M150" s="36">
        <f>IF(K150="","",K150-L150)</f>
        <v/>
      </c>
      <c r="N150" s="40">
        <f>IF(OR(K150="",N(D150)=0),"",IF(OR(F150="Cancelled",F150="Returned"),"",M150/D150))</f>
        <v/>
      </c>
      <c r="O150" s="39">
        <f>IF(OR(A150="",B150=""),"",IFERROR(A150-INDEX('Stock'!$H$2:$H$1000,MATCH(B150,'Stock'!$A$2:$A$1000,0)),""))</f>
        <v/>
      </c>
      <c r="P150" s="41">
        <f>IF(G150="","",DATE(YEAR(G150),MONTH(G150),1))</f>
        <v/>
      </c>
    </row>
    <row r="151">
      <c r="A151" s="33" t="n"/>
      <c r="C151" s="38">
        <f>IF(B151="","",IFERROR(INDEX('Stock'!$C$2:$C$1000,MATCH(B151,'Stock'!$A$2:$A$1000,0)),""))</f>
        <v/>
      </c>
      <c r="D151" s="35" t="n"/>
      <c r="G151" s="33" t="n"/>
      <c r="H151" s="36">
        <f>IF(B151="","",IFERROR(INDEX('Stock'!$G$2:$G$1000,MATCH(B151,'Stock'!$A$2:$A$1000,0)),""))</f>
        <v/>
      </c>
      <c r="I151" s="36">
        <f>IF(A151="","",EmballageDefaut)</f>
        <v/>
      </c>
      <c r="J151" s="35" t="n"/>
      <c r="K151" s="36">
        <f>IF(OR(A151="",D151=""),"",IF(OR(F151="Cancelled",F151="Returned"),0,D151-N(H151)-N(I151)-N(J151)))</f>
        <v/>
      </c>
      <c r="L151" s="36">
        <f>IF(OR(A151="",D151=""),"",IF(OR(F151="Cancelled",F151="Returned"),0,D151*TauxTotal))</f>
        <v/>
      </c>
      <c r="M151" s="36">
        <f>IF(K151="","",K151-L151)</f>
        <v/>
      </c>
      <c r="N151" s="40">
        <f>IF(OR(K151="",N(D151)=0),"",IF(OR(F151="Cancelled",F151="Returned"),"",M151/D151))</f>
        <v/>
      </c>
      <c r="O151" s="39">
        <f>IF(OR(A151="",B151=""),"",IFERROR(A151-INDEX('Stock'!$H$2:$H$1000,MATCH(B151,'Stock'!$A$2:$A$1000,0)),""))</f>
        <v/>
      </c>
      <c r="P151" s="41">
        <f>IF(G151="","",DATE(YEAR(G151),MONTH(G151),1))</f>
        <v/>
      </c>
    </row>
    <row r="152">
      <c r="A152" s="33" t="n"/>
      <c r="C152" s="38">
        <f>IF(B152="","",IFERROR(INDEX('Stock'!$C$2:$C$1000,MATCH(B152,'Stock'!$A$2:$A$1000,0)),""))</f>
        <v/>
      </c>
      <c r="D152" s="35" t="n"/>
      <c r="G152" s="33" t="n"/>
      <c r="H152" s="36">
        <f>IF(B152="","",IFERROR(INDEX('Stock'!$G$2:$G$1000,MATCH(B152,'Stock'!$A$2:$A$1000,0)),""))</f>
        <v/>
      </c>
      <c r="I152" s="36">
        <f>IF(A152="","",EmballageDefaut)</f>
        <v/>
      </c>
      <c r="J152" s="35" t="n"/>
      <c r="K152" s="36">
        <f>IF(OR(A152="",D152=""),"",IF(OR(F152="Cancelled",F152="Returned"),0,D152-N(H152)-N(I152)-N(J152)))</f>
        <v/>
      </c>
      <c r="L152" s="36">
        <f>IF(OR(A152="",D152=""),"",IF(OR(F152="Cancelled",F152="Returned"),0,D152*TauxTotal))</f>
        <v/>
      </c>
      <c r="M152" s="36">
        <f>IF(K152="","",K152-L152)</f>
        <v/>
      </c>
      <c r="N152" s="40">
        <f>IF(OR(K152="",N(D152)=0),"",IF(OR(F152="Cancelled",F152="Returned"),"",M152/D152))</f>
        <v/>
      </c>
      <c r="O152" s="39">
        <f>IF(OR(A152="",B152=""),"",IFERROR(A152-INDEX('Stock'!$H$2:$H$1000,MATCH(B152,'Stock'!$A$2:$A$1000,0)),""))</f>
        <v/>
      </c>
      <c r="P152" s="41">
        <f>IF(G152="","",DATE(YEAR(G152),MONTH(G152),1))</f>
        <v/>
      </c>
    </row>
    <row r="153">
      <c r="A153" s="33" t="n"/>
      <c r="C153" s="38">
        <f>IF(B153="","",IFERROR(INDEX('Stock'!$C$2:$C$1000,MATCH(B153,'Stock'!$A$2:$A$1000,0)),""))</f>
        <v/>
      </c>
      <c r="D153" s="35" t="n"/>
      <c r="G153" s="33" t="n"/>
      <c r="H153" s="36">
        <f>IF(B153="","",IFERROR(INDEX('Stock'!$G$2:$G$1000,MATCH(B153,'Stock'!$A$2:$A$1000,0)),""))</f>
        <v/>
      </c>
      <c r="I153" s="36">
        <f>IF(A153="","",EmballageDefaut)</f>
        <v/>
      </c>
      <c r="J153" s="35" t="n"/>
      <c r="K153" s="36">
        <f>IF(OR(A153="",D153=""),"",IF(OR(F153="Cancelled",F153="Returned"),0,D153-N(H153)-N(I153)-N(J153)))</f>
        <v/>
      </c>
      <c r="L153" s="36">
        <f>IF(OR(A153="",D153=""),"",IF(OR(F153="Cancelled",F153="Returned"),0,D153*TauxTotal))</f>
        <v/>
      </c>
      <c r="M153" s="36">
        <f>IF(K153="","",K153-L153)</f>
        <v/>
      </c>
      <c r="N153" s="40">
        <f>IF(OR(K153="",N(D153)=0),"",IF(OR(F153="Cancelled",F153="Returned"),"",M153/D153))</f>
        <v/>
      </c>
      <c r="O153" s="39">
        <f>IF(OR(A153="",B153=""),"",IFERROR(A153-INDEX('Stock'!$H$2:$H$1000,MATCH(B153,'Stock'!$A$2:$A$1000,0)),""))</f>
        <v/>
      </c>
      <c r="P153" s="41">
        <f>IF(G153="","",DATE(YEAR(G153),MONTH(G153),1))</f>
        <v/>
      </c>
    </row>
    <row r="154">
      <c r="A154" s="33" t="n"/>
      <c r="C154" s="38">
        <f>IF(B154="","",IFERROR(INDEX('Stock'!$C$2:$C$1000,MATCH(B154,'Stock'!$A$2:$A$1000,0)),""))</f>
        <v/>
      </c>
      <c r="D154" s="35" t="n"/>
      <c r="G154" s="33" t="n"/>
      <c r="H154" s="36">
        <f>IF(B154="","",IFERROR(INDEX('Stock'!$G$2:$G$1000,MATCH(B154,'Stock'!$A$2:$A$1000,0)),""))</f>
        <v/>
      </c>
      <c r="I154" s="36">
        <f>IF(A154="","",EmballageDefaut)</f>
        <v/>
      </c>
      <c r="J154" s="35" t="n"/>
      <c r="K154" s="36">
        <f>IF(OR(A154="",D154=""),"",IF(OR(F154="Cancelled",F154="Returned"),0,D154-N(H154)-N(I154)-N(J154)))</f>
        <v/>
      </c>
      <c r="L154" s="36">
        <f>IF(OR(A154="",D154=""),"",IF(OR(F154="Cancelled",F154="Returned"),0,D154*TauxTotal))</f>
        <v/>
      </c>
      <c r="M154" s="36">
        <f>IF(K154="","",K154-L154)</f>
        <v/>
      </c>
      <c r="N154" s="40">
        <f>IF(OR(K154="",N(D154)=0),"",IF(OR(F154="Cancelled",F154="Returned"),"",M154/D154))</f>
        <v/>
      </c>
      <c r="O154" s="39">
        <f>IF(OR(A154="",B154=""),"",IFERROR(A154-INDEX('Stock'!$H$2:$H$1000,MATCH(B154,'Stock'!$A$2:$A$1000,0)),""))</f>
        <v/>
      </c>
      <c r="P154" s="41">
        <f>IF(G154="","",DATE(YEAR(G154),MONTH(G154),1))</f>
        <v/>
      </c>
    </row>
    <row r="155">
      <c r="A155" s="33" t="n"/>
      <c r="C155" s="38">
        <f>IF(B155="","",IFERROR(INDEX('Stock'!$C$2:$C$1000,MATCH(B155,'Stock'!$A$2:$A$1000,0)),""))</f>
        <v/>
      </c>
      <c r="D155" s="35" t="n"/>
      <c r="G155" s="33" t="n"/>
      <c r="H155" s="36">
        <f>IF(B155="","",IFERROR(INDEX('Stock'!$G$2:$G$1000,MATCH(B155,'Stock'!$A$2:$A$1000,0)),""))</f>
        <v/>
      </c>
      <c r="I155" s="36">
        <f>IF(A155="","",EmballageDefaut)</f>
        <v/>
      </c>
      <c r="J155" s="35" t="n"/>
      <c r="K155" s="36">
        <f>IF(OR(A155="",D155=""),"",IF(OR(F155="Cancelled",F155="Returned"),0,D155-N(H155)-N(I155)-N(J155)))</f>
        <v/>
      </c>
      <c r="L155" s="36">
        <f>IF(OR(A155="",D155=""),"",IF(OR(F155="Cancelled",F155="Returned"),0,D155*TauxTotal))</f>
        <v/>
      </c>
      <c r="M155" s="36">
        <f>IF(K155="","",K155-L155)</f>
        <v/>
      </c>
      <c r="N155" s="40">
        <f>IF(OR(K155="",N(D155)=0),"",IF(OR(F155="Cancelled",F155="Returned"),"",M155/D155))</f>
        <v/>
      </c>
      <c r="O155" s="39">
        <f>IF(OR(A155="",B155=""),"",IFERROR(A155-INDEX('Stock'!$H$2:$H$1000,MATCH(B155,'Stock'!$A$2:$A$1000,0)),""))</f>
        <v/>
      </c>
      <c r="P155" s="41">
        <f>IF(G155="","",DATE(YEAR(G155),MONTH(G155),1))</f>
        <v/>
      </c>
    </row>
    <row r="156">
      <c r="A156" s="33" t="n"/>
      <c r="C156" s="38">
        <f>IF(B156="","",IFERROR(INDEX('Stock'!$C$2:$C$1000,MATCH(B156,'Stock'!$A$2:$A$1000,0)),""))</f>
        <v/>
      </c>
      <c r="D156" s="35" t="n"/>
      <c r="G156" s="33" t="n"/>
      <c r="H156" s="36">
        <f>IF(B156="","",IFERROR(INDEX('Stock'!$G$2:$G$1000,MATCH(B156,'Stock'!$A$2:$A$1000,0)),""))</f>
        <v/>
      </c>
      <c r="I156" s="36">
        <f>IF(A156="","",EmballageDefaut)</f>
        <v/>
      </c>
      <c r="J156" s="35" t="n"/>
      <c r="K156" s="36">
        <f>IF(OR(A156="",D156=""),"",IF(OR(F156="Cancelled",F156="Returned"),0,D156-N(H156)-N(I156)-N(J156)))</f>
        <v/>
      </c>
      <c r="L156" s="36">
        <f>IF(OR(A156="",D156=""),"",IF(OR(F156="Cancelled",F156="Returned"),0,D156*TauxTotal))</f>
        <v/>
      </c>
      <c r="M156" s="36">
        <f>IF(K156="","",K156-L156)</f>
        <v/>
      </c>
      <c r="N156" s="40">
        <f>IF(OR(K156="",N(D156)=0),"",IF(OR(F156="Cancelled",F156="Returned"),"",M156/D156))</f>
        <v/>
      </c>
      <c r="O156" s="39">
        <f>IF(OR(A156="",B156=""),"",IFERROR(A156-INDEX('Stock'!$H$2:$H$1000,MATCH(B156,'Stock'!$A$2:$A$1000,0)),""))</f>
        <v/>
      </c>
      <c r="P156" s="41">
        <f>IF(G156="","",DATE(YEAR(G156),MONTH(G156),1))</f>
        <v/>
      </c>
    </row>
    <row r="157">
      <c r="A157" s="33" t="n"/>
      <c r="C157" s="38">
        <f>IF(B157="","",IFERROR(INDEX('Stock'!$C$2:$C$1000,MATCH(B157,'Stock'!$A$2:$A$1000,0)),""))</f>
        <v/>
      </c>
      <c r="D157" s="35" t="n"/>
      <c r="G157" s="33" t="n"/>
      <c r="H157" s="36">
        <f>IF(B157="","",IFERROR(INDEX('Stock'!$G$2:$G$1000,MATCH(B157,'Stock'!$A$2:$A$1000,0)),""))</f>
        <v/>
      </c>
      <c r="I157" s="36">
        <f>IF(A157="","",EmballageDefaut)</f>
        <v/>
      </c>
      <c r="J157" s="35" t="n"/>
      <c r="K157" s="36">
        <f>IF(OR(A157="",D157=""),"",IF(OR(F157="Cancelled",F157="Returned"),0,D157-N(H157)-N(I157)-N(J157)))</f>
        <v/>
      </c>
      <c r="L157" s="36">
        <f>IF(OR(A157="",D157=""),"",IF(OR(F157="Cancelled",F157="Returned"),0,D157*TauxTotal))</f>
        <v/>
      </c>
      <c r="M157" s="36">
        <f>IF(K157="","",K157-L157)</f>
        <v/>
      </c>
      <c r="N157" s="40">
        <f>IF(OR(K157="",N(D157)=0),"",IF(OR(F157="Cancelled",F157="Returned"),"",M157/D157))</f>
        <v/>
      </c>
      <c r="O157" s="39">
        <f>IF(OR(A157="",B157=""),"",IFERROR(A157-INDEX('Stock'!$H$2:$H$1000,MATCH(B157,'Stock'!$A$2:$A$1000,0)),""))</f>
        <v/>
      </c>
      <c r="P157" s="41">
        <f>IF(G157="","",DATE(YEAR(G157),MONTH(G157),1))</f>
        <v/>
      </c>
    </row>
    <row r="158">
      <c r="A158" s="33" t="n"/>
      <c r="C158" s="38">
        <f>IF(B158="","",IFERROR(INDEX('Stock'!$C$2:$C$1000,MATCH(B158,'Stock'!$A$2:$A$1000,0)),""))</f>
        <v/>
      </c>
      <c r="D158" s="35" t="n"/>
      <c r="G158" s="33" t="n"/>
      <c r="H158" s="36">
        <f>IF(B158="","",IFERROR(INDEX('Stock'!$G$2:$G$1000,MATCH(B158,'Stock'!$A$2:$A$1000,0)),""))</f>
        <v/>
      </c>
      <c r="I158" s="36">
        <f>IF(A158="","",EmballageDefaut)</f>
        <v/>
      </c>
      <c r="J158" s="35" t="n"/>
      <c r="K158" s="36">
        <f>IF(OR(A158="",D158=""),"",IF(OR(F158="Cancelled",F158="Returned"),0,D158-N(H158)-N(I158)-N(J158)))</f>
        <v/>
      </c>
      <c r="L158" s="36">
        <f>IF(OR(A158="",D158=""),"",IF(OR(F158="Cancelled",F158="Returned"),0,D158*TauxTotal))</f>
        <v/>
      </c>
      <c r="M158" s="36">
        <f>IF(K158="","",K158-L158)</f>
        <v/>
      </c>
      <c r="N158" s="40">
        <f>IF(OR(K158="",N(D158)=0),"",IF(OR(F158="Cancelled",F158="Returned"),"",M158/D158))</f>
        <v/>
      </c>
      <c r="O158" s="39">
        <f>IF(OR(A158="",B158=""),"",IFERROR(A158-INDEX('Stock'!$H$2:$H$1000,MATCH(B158,'Stock'!$A$2:$A$1000,0)),""))</f>
        <v/>
      </c>
      <c r="P158" s="41">
        <f>IF(G158="","",DATE(YEAR(G158),MONTH(G158),1))</f>
        <v/>
      </c>
    </row>
    <row r="159">
      <c r="A159" s="33" t="n"/>
      <c r="C159" s="38">
        <f>IF(B159="","",IFERROR(INDEX('Stock'!$C$2:$C$1000,MATCH(B159,'Stock'!$A$2:$A$1000,0)),""))</f>
        <v/>
      </c>
      <c r="D159" s="35" t="n"/>
      <c r="G159" s="33" t="n"/>
      <c r="H159" s="36">
        <f>IF(B159="","",IFERROR(INDEX('Stock'!$G$2:$G$1000,MATCH(B159,'Stock'!$A$2:$A$1000,0)),""))</f>
        <v/>
      </c>
      <c r="I159" s="36">
        <f>IF(A159="","",EmballageDefaut)</f>
        <v/>
      </c>
      <c r="J159" s="35" t="n"/>
      <c r="K159" s="36">
        <f>IF(OR(A159="",D159=""),"",IF(OR(F159="Cancelled",F159="Returned"),0,D159-N(H159)-N(I159)-N(J159)))</f>
        <v/>
      </c>
      <c r="L159" s="36">
        <f>IF(OR(A159="",D159=""),"",IF(OR(F159="Cancelled",F159="Returned"),0,D159*TauxTotal))</f>
        <v/>
      </c>
      <c r="M159" s="36">
        <f>IF(K159="","",K159-L159)</f>
        <v/>
      </c>
      <c r="N159" s="40">
        <f>IF(OR(K159="",N(D159)=0),"",IF(OR(F159="Cancelled",F159="Returned"),"",M159/D159))</f>
        <v/>
      </c>
      <c r="O159" s="39">
        <f>IF(OR(A159="",B159=""),"",IFERROR(A159-INDEX('Stock'!$H$2:$H$1000,MATCH(B159,'Stock'!$A$2:$A$1000,0)),""))</f>
        <v/>
      </c>
      <c r="P159" s="41">
        <f>IF(G159="","",DATE(YEAR(G159),MONTH(G159),1))</f>
        <v/>
      </c>
    </row>
    <row r="160">
      <c r="A160" s="33" t="n"/>
      <c r="C160" s="38">
        <f>IF(B160="","",IFERROR(INDEX('Stock'!$C$2:$C$1000,MATCH(B160,'Stock'!$A$2:$A$1000,0)),""))</f>
        <v/>
      </c>
      <c r="D160" s="35" t="n"/>
      <c r="G160" s="33" t="n"/>
      <c r="H160" s="36">
        <f>IF(B160="","",IFERROR(INDEX('Stock'!$G$2:$G$1000,MATCH(B160,'Stock'!$A$2:$A$1000,0)),""))</f>
        <v/>
      </c>
      <c r="I160" s="36">
        <f>IF(A160="","",EmballageDefaut)</f>
        <v/>
      </c>
      <c r="J160" s="35" t="n"/>
      <c r="K160" s="36">
        <f>IF(OR(A160="",D160=""),"",IF(OR(F160="Cancelled",F160="Returned"),0,D160-N(H160)-N(I160)-N(J160)))</f>
        <v/>
      </c>
      <c r="L160" s="36">
        <f>IF(OR(A160="",D160=""),"",IF(OR(F160="Cancelled",F160="Returned"),0,D160*TauxTotal))</f>
        <v/>
      </c>
      <c r="M160" s="36">
        <f>IF(K160="","",K160-L160)</f>
        <v/>
      </c>
      <c r="N160" s="40">
        <f>IF(OR(K160="",N(D160)=0),"",IF(OR(F160="Cancelled",F160="Returned"),"",M160/D160))</f>
        <v/>
      </c>
      <c r="O160" s="39">
        <f>IF(OR(A160="",B160=""),"",IFERROR(A160-INDEX('Stock'!$H$2:$H$1000,MATCH(B160,'Stock'!$A$2:$A$1000,0)),""))</f>
        <v/>
      </c>
      <c r="P160" s="41">
        <f>IF(G160="","",DATE(YEAR(G160),MONTH(G160),1))</f>
        <v/>
      </c>
    </row>
    <row r="161">
      <c r="A161" s="33" t="n"/>
      <c r="C161" s="38">
        <f>IF(B161="","",IFERROR(INDEX('Stock'!$C$2:$C$1000,MATCH(B161,'Stock'!$A$2:$A$1000,0)),""))</f>
        <v/>
      </c>
      <c r="D161" s="35" t="n"/>
      <c r="G161" s="33" t="n"/>
      <c r="H161" s="36">
        <f>IF(B161="","",IFERROR(INDEX('Stock'!$G$2:$G$1000,MATCH(B161,'Stock'!$A$2:$A$1000,0)),""))</f>
        <v/>
      </c>
      <c r="I161" s="36">
        <f>IF(A161="","",EmballageDefaut)</f>
        <v/>
      </c>
      <c r="J161" s="35" t="n"/>
      <c r="K161" s="36">
        <f>IF(OR(A161="",D161=""),"",IF(OR(F161="Cancelled",F161="Returned"),0,D161-N(H161)-N(I161)-N(J161)))</f>
        <v/>
      </c>
      <c r="L161" s="36">
        <f>IF(OR(A161="",D161=""),"",IF(OR(F161="Cancelled",F161="Returned"),0,D161*TauxTotal))</f>
        <v/>
      </c>
      <c r="M161" s="36">
        <f>IF(K161="","",K161-L161)</f>
        <v/>
      </c>
      <c r="N161" s="40">
        <f>IF(OR(K161="",N(D161)=0),"",IF(OR(F161="Cancelled",F161="Returned"),"",M161/D161))</f>
        <v/>
      </c>
      <c r="O161" s="39">
        <f>IF(OR(A161="",B161=""),"",IFERROR(A161-INDEX('Stock'!$H$2:$H$1000,MATCH(B161,'Stock'!$A$2:$A$1000,0)),""))</f>
        <v/>
      </c>
      <c r="P161" s="41">
        <f>IF(G161="","",DATE(YEAR(G161),MONTH(G161),1))</f>
        <v/>
      </c>
    </row>
    <row r="162">
      <c r="A162" s="33" t="n"/>
      <c r="C162" s="38">
        <f>IF(B162="","",IFERROR(INDEX('Stock'!$C$2:$C$1000,MATCH(B162,'Stock'!$A$2:$A$1000,0)),""))</f>
        <v/>
      </c>
      <c r="D162" s="35" t="n"/>
      <c r="G162" s="33" t="n"/>
      <c r="H162" s="36">
        <f>IF(B162="","",IFERROR(INDEX('Stock'!$G$2:$G$1000,MATCH(B162,'Stock'!$A$2:$A$1000,0)),""))</f>
        <v/>
      </c>
      <c r="I162" s="36">
        <f>IF(A162="","",EmballageDefaut)</f>
        <v/>
      </c>
      <c r="J162" s="35" t="n"/>
      <c r="K162" s="36">
        <f>IF(OR(A162="",D162=""),"",IF(OR(F162="Cancelled",F162="Returned"),0,D162-N(H162)-N(I162)-N(J162)))</f>
        <v/>
      </c>
      <c r="L162" s="36">
        <f>IF(OR(A162="",D162=""),"",IF(OR(F162="Cancelled",F162="Returned"),0,D162*TauxTotal))</f>
        <v/>
      </c>
      <c r="M162" s="36">
        <f>IF(K162="","",K162-L162)</f>
        <v/>
      </c>
      <c r="N162" s="40">
        <f>IF(OR(K162="",N(D162)=0),"",IF(OR(F162="Cancelled",F162="Returned"),"",M162/D162))</f>
        <v/>
      </c>
      <c r="O162" s="39">
        <f>IF(OR(A162="",B162=""),"",IFERROR(A162-INDEX('Stock'!$H$2:$H$1000,MATCH(B162,'Stock'!$A$2:$A$1000,0)),""))</f>
        <v/>
      </c>
      <c r="P162" s="41">
        <f>IF(G162="","",DATE(YEAR(G162),MONTH(G162),1))</f>
        <v/>
      </c>
    </row>
    <row r="163">
      <c r="A163" s="33" t="n"/>
      <c r="C163" s="38">
        <f>IF(B163="","",IFERROR(INDEX('Stock'!$C$2:$C$1000,MATCH(B163,'Stock'!$A$2:$A$1000,0)),""))</f>
        <v/>
      </c>
      <c r="D163" s="35" t="n"/>
      <c r="G163" s="33" t="n"/>
      <c r="H163" s="36">
        <f>IF(B163="","",IFERROR(INDEX('Stock'!$G$2:$G$1000,MATCH(B163,'Stock'!$A$2:$A$1000,0)),""))</f>
        <v/>
      </c>
      <c r="I163" s="36">
        <f>IF(A163="","",EmballageDefaut)</f>
        <v/>
      </c>
      <c r="J163" s="35" t="n"/>
      <c r="K163" s="36">
        <f>IF(OR(A163="",D163=""),"",IF(OR(F163="Cancelled",F163="Returned"),0,D163-N(H163)-N(I163)-N(J163)))</f>
        <v/>
      </c>
      <c r="L163" s="36">
        <f>IF(OR(A163="",D163=""),"",IF(OR(F163="Cancelled",F163="Returned"),0,D163*TauxTotal))</f>
        <v/>
      </c>
      <c r="M163" s="36">
        <f>IF(K163="","",K163-L163)</f>
        <v/>
      </c>
      <c r="N163" s="40">
        <f>IF(OR(K163="",N(D163)=0),"",IF(OR(F163="Cancelled",F163="Returned"),"",M163/D163))</f>
        <v/>
      </c>
      <c r="O163" s="39">
        <f>IF(OR(A163="",B163=""),"",IFERROR(A163-INDEX('Stock'!$H$2:$H$1000,MATCH(B163,'Stock'!$A$2:$A$1000,0)),""))</f>
        <v/>
      </c>
      <c r="P163" s="41">
        <f>IF(G163="","",DATE(YEAR(G163),MONTH(G163),1))</f>
        <v/>
      </c>
    </row>
    <row r="164">
      <c r="A164" s="33" t="n"/>
      <c r="C164" s="38">
        <f>IF(B164="","",IFERROR(INDEX('Stock'!$C$2:$C$1000,MATCH(B164,'Stock'!$A$2:$A$1000,0)),""))</f>
        <v/>
      </c>
      <c r="D164" s="35" t="n"/>
      <c r="G164" s="33" t="n"/>
      <c r="H164" s="36">
        <f>IF(B164="","",IFERROR(INDEX('Stock'!$G$2:$G$1000,MATCH(B164,'Stock'!$A$2:$A$1000,0)),""))</f>
        <v/>
      </c>
      <c r="I164" s="36">
        <f>IF(A164="","",EmballageDefaut)</f>
        <v/>
      </c>
      <c r="J164" s="35" t="n"/>
      <c r="K164" s="36">
        <f>IF(OR(A164="",D164=""),"",IF(OR(F164="Cancelled",F164="Returned"),0,D164-N(H164)-N(I164)-N(J164)))</f>
        <v/>
      </c>
      <c r="L164" s="36">
        <f>IF(OR(A164="",D164=""),"",IF(OR(F164="Cancelled",F164="Returned"),0,D164*TauxTotal))</f>
        <v/>
      </c>
      <c r="M164" s="36">
        <f>IF(K164="","",K164-L164)</f>
        <v/>
      </c>
      <c r="N164" s="40">
        <f>IF(OR(K164="",N(D164)=0),"",IF(OR(F164="Cancelled",F164="Returned"),"",M164/D164))</f>
        <v/>
      </c>
      <c r="O164" s="39">
        <f>IF(OR(A164="",B164=""),"",IFERROR(A164-INDEX('Stock'!$H$2:$H$1000,MATCH(B164,'Stock'!$A$2:$A$1000,0)),""))</f>
        <v/>
      </c>
      <c r="P164" s="41">
        <f>IF(G164="","",DATE(YEAR(G164),MONTH(G164),1))</f>
        <v/>
      </c>
    </row>
    <row r="165">
      <c r="A165" s="33" t="n"/>
      <c r="C165" s="38">
        <f>IF(B165="","",IFERROR(INDEX('Stock'!$C$2:$C$1000,MATCH(B165,'Stock'!$A$2:$A$1000,0)),""))</f>
        <v/>
      </c>
      <c r="D165" s="35" t="n"/>
      <c r="G165" s="33" t="n"/>
      <c r="H165" s="36">
        <f>IF(B165="","",IFERROR(INDEX('Stock'!$G$2:$G$1000,MATCH(B165,'Stock'!$A$2:$A$1000,0)),""))</f>
        <v/>
      </c>
      <c r="I165" s="36">
        <f>IF(A165="","",EmballageDefaut)</f>
        <v/>
      </c>
      <c r="J165" s="35" t="n"/>
      <c r="K165" s="36">
        <f>IF(OR(A165="",D165=""),"",IF(OR(F165="Cancelled",F165="Returned"),0,D165-N(H165)-N(I165)-N(J165)))</f>
        <v/>
      </c>
      <c r="L165" s="36">
        <f>IF(OR(A165="",D165=""),"",IF(OR(F165="Cancelled",F165="Returned"),0,D165*TauxTotal))</f>
        <v/>
      </c>
      <c r="M165" s="36">
        <f>IF(K165="","",K165-L165)</f>
        <v/>
      </c>
      <c r="N165" s="40">
        <f>IF(OR(K165="",N(D165)=0),"",IF(OR(F165="Cancelled",F165="Returned"),"",M165/D165))</f>
        <v/>
      </c>
      <c r="O165" s="39">
        <f>IF(OR(A165="",B165=""),"",IFERROR(A165-INDEX('Stock'!$H$2:$H$1000,MATCH(B165,'Stock'!$A$2:$A$1000,0)),""))</f>
        <v/>
      </c>
      <c r="P165" s="41">
        <f>IF(G165="","",DATE(YEAR(G165),MONTH(G165),1))</f>
        <v/>
      </c>
    </row>
    <row r="166">
      <c r="A166" s="33" t="n"/>
      <c r="C166" s="38">
        <f>IF(B166="","",IFERROR(INDEX('Stock'!$C$2:$C$1000,MATCH(B166,'Stock'!$A$2:$A$1000,0)),""))</f>
        <v/>
      </c>
      <c r="D166" s="35" t="n"/>
      <c r="G166" s="33" t="n"/>
      <c r="H166" s="36">
        <f>IF(B166="","",IFERROR(INDEX('Stock'!$G$2:$G$1000,MATCH(B166,'Stock'!$A$2:$A$1000,0)),""))</f>
        <v/>
      </c>
      <c r="I166" s="36">
        <f>IF(A166="","",EmballageDefaut)</f>
        <v/>
      </c>
      <c r="J166" s="35" t="n"/>
      <c r="K166" s="36">
        <f>IF(OR(A166="",D166=""),"",IF(OR(F166="Cancelled",F166="Returned"),0,D166-N(H166)-N(I166)-N(J166)))</f>
        <v/>
      </c>
      <c r="L166" s="36">
        <f>IF(OR(A166="",D166=""),"",IF(OR(F166="Cancelled",F166="Returned"),0,D166*TauxTotal))</f>
        <v/>
      </c>
      <c r="M166" s="36">
        <f>IF(K166="","",K166-L166)</f>
        <v/>
      </c>
      <c r="N166" s="40">
        <f>IF(OR(K166="",N(D166)=0),"",IF(OR(F166="Cancelled",F166="Returned"),"",M166/D166))</f>
        <v/>
      </c>
      <c r="O166" s="39">
        <f>IF(OR(A166="",B166=""),"",IFERROR(A166-INDEX('Stock'!$H$2:$H$1000,MATCH(B166,'Stock'!$A$2:$A$1000,0)),""))</f>
        <v/>
      </c>
      <c r="P166" s="41">
        <f>IF(G166="","",DATE(YEAR(G166),MONTH(G166),1))</f>
        <v/>
      </c>
    </row>
    <row r="167">
      <c r="A167" s="33" t="n"/>
      <c r="C167" s="38">
        <f>IF(B167="","",IFERROR(INDEX('Stock'!$C$2:$C$1000,MATCH(B167,'Stock'!$A$2:$A$1000,0)),""))</f>
        <v/>
      </c>
      <c r="D167" s="35" t="n"/>
      <c r="G167" s="33" t="n"/>
      <c r="H167" s="36">
        <f>IF(B167="","",IFERROR(INDEX('Stock'!$G$2:$G$1000,MATCH(B167,'Stock'!$A$2:$A$1000,0)),""))</f>
        <v/>
      </c>
      <c r="I167" s="36">
        <f>IF(A167="","",EmballageDefaut)</f>
        <v/>
      </c>
      <c r="J167" s="35" t="n"/>
      <c r="K167" s="36">
        <f>IF(OR(A167="",D167=""),"",IF(OR(F167="Cancelled",F167="Returned"),0,D167-N(H167)-N(I167)-N(J167)))</f>
        <v/>
      </c>
      <c r="L167" s="36">
        <f>IF(OR(A167="",D167=""),"",IF(OR(F167="Cancelled",F167="Returned"),0,D167*TauxTotal))</f>
        <v/>
      </c>
      <c r="M167" s="36">
        <f>IF(K167="","",K167-L167)</f>
        <v/>
      </c>
      <c r="N167" s="40">
        <f>IF(OR(K167="",N(D167)=0),"",IF(OR(F167="Cancelled",F167="Returned"),"",M167/D167))</f>
        <v/>
      </c>
      <c r="O167" s="39">
        <f>IF(OR(A167="",B167=""),"",IFERROR(A167-INDEX('Stock'!$H$2:$H$1000,MATCH(B167,'Stock'!$A$2:$A$1000,0)),""))</f>
        <v/>
      </c>
      <c r="P167" s="41">
        <f>IF(G167="","",DATE(YEAR(G167),MONTH(G167),1))</f>
        <v/>
      </c>
    </row>
    <row r="168">
      <c r="A168" s="33" t="n"/>
      <c r="C168" s="38">
        <f>IF(B168="","",IFERROR(INDEX('Stock'!$C$2:$C$1000,MATCH(B168,'Stock'!$A$2:$A$1000,0)),""))</f>
        <v/>
      </c>
      <c r="D168" s="35" t="n"/>
      <c r="G168" s="33" t="n"/>
      <c r="H168" s="36">
        <f>IF(B168="","",IFERROR(INDEX('Stock'!$G$2:$G$1000,MATCH(B168,'Stock'!$A$2:$A$1000,0)),""))</f>
        <v/>
      </c>
      <c r="I168" s="36">
        <f>IF(A168="","",EmballageDefaut)</f>
        <v/>
      </c>
      <c r="J168" s="35" t="n"/>
      <c r="K168" s="36">
        <f>IF(OR(A168="",D168=""),"",IF(OR(F168="Cancelled",F168="Returned"),0,D168-N(H168)-N(I168)-N(J168)))</f>
        <v/>
      </c>
      <c r="L168" s="36">
        <f>IF(OR(A168="",D168=""),"",IF(OR(F168="Cancelled",F168="Returned"),0,D168*TauxTotal))</f>
        <v/>
      </c>
      <c r="M168" s="36">
        <f>IF(K168="","",K168-L168)</f>
        <v/>
      </c>
      <c r="N168" s="40">
        <f>IF(OR(K168="",N(D168)=0),"",IF(OR(F168="Cancelled",F168="Returned"),"",M168/D168))</f>
        <v/>
      </c>
      <c r="O168" s="39">
        <f>IF(OR(A168="",B168=""),"",IFERROR(A168-INDEX('Stock'!$H$2:$H$1000,MATCH(B168,'Stock'!$A$2:$A$1000,0)),""))</f>
        <v/>
      </c>
      <c r="P168" s="41">
        <f>IF(G168="","",DATE(YEAR(G168),MONTH(G168),1))</f>
        <v/>
      </c>
    </row>
    <row r="169">
      <c r="A169" s="33" t="n"/>
      <c r="C169" s="38">
        <f>IF(B169="","",IFERROR(INDEX('Stock'!$C$2:$C$1000,MATCH(B169,'Stock'!$A$2:$A$1000,0)),""))</f>
        <v/>
      </c>
      <c r="D169" s="35" t="n"/>
      <c r="G169" s="33" t="n"/>
      <c r="H169" s="36">
        <f>IF(B169="","",IFERROR(INDEX('Stock'!$G$2:$G$1000,MATCH(B169,'Stock'!$A$2:$A$1000,0)),""))</f>
        <v/>
      </c>
      <c r="I169" s="36">
        <f>IF(A169="","",EmballageDefaut)</f>
        <v/>
      </c>
      <c r="J169" s="35" t="n"/>
      <c r="K169" s="36">
        <f>IF(OR(A169="",D169=""),"",IF(OR(F169="Cancelled",F169="Returned"),0,D169-N(H169)-N(I169)-N(J169)))</f>
        <v/>
      </c>
      <c r="L169" s="36">
        <f>IF(OR(A169="",D169=""),"",IF(OR(F169="Cancelled",F169="Returned"),0,D169*TauxTotal))</f>
        <v/>
      </c>
      <c r="M169" s="36">
        <f>IF(K169="","",K169-L169)</f>
        <v/>
      </c>
      <c r="N169" s="40">
        <f>IF(OR(K169="",N(D169)=0),"",IF(OR(F169="Cancelled",F169="Returned"),"",M169/D169))</f>
        <v/>
      </c>
      <c r="O169" s="39">
        <f>IF(OR(A169="",B169=""),"",IFERROR(A169-INDEX('Stock'!$H$2:$H$1000,MATCH(B169,'Stock'!$A$2:$A$1000,0)),""))</f>
        <v/>
      </c>
      <c r="P169" s="41">
        <f>IF(G169="","",DATE(YEAR(G169),MONTH(G169),1))</f>
        <v/>
      </c>
    </row>
    <row r="170">
      <c r="A170" s="33" t="n"/>
      <c r="C170" s="38">
        <f>IF(B170="","",IFERROR(INDEX('Stock'!$C$2:$C$1000,MATCH(B170,'Stock'!$A$2:$A$1000,0)),""))</f>
        <v/>
      </c>
      <c r="D170" s="35" t="n"/>
      <c r="G170" s="33" t="n"/>
      <c r="H170" s="36">
        <f>IF(B170="","",IFERROR(INDEX('Stock'!$G$2:$G$1000,MATCH(B170,'Stock'!$A$2:$A$1000,0)),""))</f>
        <v/>
      </c>
      <c r="I170" s="36">
        <f>IF(A170="","",EmballageDefaut)</f>
        <v/>
      </c>
      <c r="J170" s="35" t="n"/>
      <c r="K170" s="36">
        <f>IF(OR(A170="",D170=""),"",IF(OR(F170="Cancelled",F170="Returned"),0,D170-N(H170)-N(I170)-N(J170)))</f>
        <v/>
      </c>
      <c r="L170" s="36">
        <f>IF(OR(A170="",D170=""),"",IF(OR(F170="Cancelled",F170="Returned"),0,D170*TauxTotal))</f>
        <v/>
      </c>
      <c r="M170" s="36">
        <f>IF(K170="","",K170-L170)</f>
        <v/>
      </c>
      <c r="N170" s="40">
        <f>IF(OR(K170="",N(D170)=0),"",IF(OR(F170="Cancelled",F170="Returned"),"",M170/D170))</f>
        <v/>
      </c>
      <c r="O170" s="39">
        <f>IF(OR(A170="",B170=""),"",IFERROR(A170-INDEX('Stock'!$H$2:$H$1000,MATCH(B170,'Stock'!$A$2:$A$1000,0)),""))</f>
        <v/>
      </c>
      <c r="P170" s="41">
        <f>IF(G170="","",DATE(YEAR(G170),MONTH(G170),1))</f>
        <v/>
      </c>
    </row>
    <row r="171">
      <c r="A171" s="33" t="n"/>
      <c r="C171" s="38">
        <f>IF(B171="","",IFERROR(INDEX('Stock'!$C$2:$C$1000,MATCH(B171,'Stock'!$A$2:$A$1000,0)),""))</f>
        <v/>
      </c>
      <c r="D171" s="35" t="n"/>
      <c r="G171" s="33" t="n"/>
      <c r="H171" s="36">
        <f>IF(B171="","",IFERROR(INDEX('Stock'!$G$2:$G$1000,MATCH(B171,'Stock'!$A$2:$A$1000,0)),""))</f>
        <v/>
      </c>
      <c r="I171" s="36">
        <f>IF(A171="","",EmballageDefaut)</f>
        <v/>
      </c>
      <c r="J171" s="35" t="n"/>
      <c r="K171" s="36">
        <f>IF(OR(A171="",D171=""),"",IF(OR(F171="Cancelled",F171="Returned"),0,D171-N(H171)-N(I171)-N(J171)))</f>
        <v/>
      </c>
      <c r="L171" s="36">
        <f>IF(OR(A171="",D171=""),"",IF(OR(F171="Cancelled",F171="Returned"),0,D171*TauxTotal))</f>
        <v/>
      </c>
      <c r="M171" s="36">
        <f>IF(K171="","",K171-L171)</f>
        <v/>
      </c>
      <c r="N171" s="40">
        <f>IF(OR(K171="",N(D171)=0),"",IF(OR(F171="Cancelled",F171="Returned"),"",M171/D171))</f>
        <v/>
      </c>
      <c r="O171" s="39">
        <f>IF(OR(A171="",B171=""),"",IFERROR(A171-INDEX('Stock'!$H$2:$H$1000,MATCH(B171,'Stock'!$A$2:$A$1000,0)),""))</f>
        <v/>
      </c>
      <c r="P171" s="41">
        <f>IF(G171="","",DATE(YEAR(G171),MONTH(G171),1))</f>
        <v/>
      </c>
    </row>
    <row r="172">
      <c r="A172" s="33" t="n"/>
      <c r="C172" s="38">
        <f>IF(B172="","",IFERROR(INDEX('Stock'!$C$2:$C$1000,MATCH(B172,'Stock'!$A$2:$A$1000,0)),""))</f>
        <v/>
      </c>
      <c r="D172" s="35" t="n"/>
      <c r="G172" s="33" t="n"/>
      <c r="H172" s="36">
        <f>IF(B172="","",IFERROR(INDEX('Stock'!$G$2:$G$1000,MATCH(B172,'Stock'!$A$2:$A$1000,0)),""))</f>
        <v/>
      </c>
      <c r="I172" s="36">
        <f>IF(A172="","",EmballageDefaut)</f>
        <v/>
      </c>
      <c r="J172" s="35" t="n"/>
      <c r="K172" s="36">
        <f>IF(OR(A172="",D172=""),"",IF(OR(F172="Cancelled",F172="Returned"),0,D172-N(H172)-N(I172)-N(J172)))</f>
        <v/>
      </c>
      <c r="L172" s="36">
        <f>IF(OR(A172="",D172=""),"",IF(OR(F172="Cancelled",F172="Returned"),0,D172*TauxTotal))</f>
        <v/>
      </c>
      <c r="M172" s="36">
        <f>IF(K172="","",K172-L172)</f>
        <v/>
      </c>
      <c r="N172" s="40">
        <f>IF(OR(K172="",N(D172)=0),"",IF(OR(F172="Cancelled",F172="Returned"),"",M172/D172))</f>
        <v/>
      </c>
      <c r="O172" s="39">
        <f>IF(OR(A172="",B172=""),"",IFERROR(A172-INDEX('Stock'!$H$2:$H$1000,MATCH(B172,'Stock'!$A$2:$A$1000,0)),""))</f>
        <v/>
      </c>
      <c r="P172" s="41">
        <f>IF(G172="","",DATE(YEAR(G172),MONTH(G172),1))</f>
        <v/>
      </c>
    </row>
    <row r="173">
      <c r="A173" s="33" t="n"/>
      <c r="C173" s="38">
        <f>IF(B173="","",IFERROR(INDEX('Stock'!$C$2:$C$1000,MATCH(B173,'Stock'!$A$2:$A$1000,0)),""))</f>
        <v/>
      </c>
      <c r="D173" s="35" t="n"/>
      <c r="G173" s="33" t="n"/>
      <c r="H173" s="36">
        <f>IF(B173="","",IFERROR(INDEX('Stock'!$G$2:$G$1000,MATCH(B173,'Stock'!$A$2:$A$1000,0)),""))</f>
        <v/>
      </c>
      <c r="I173" s="36">
        <f>IF(A173="","",EmballageDefaut)</f>
        <v/>
      </c>
      <c r="J173" s="35" t="n"/>
      <c r="K173" s="36">
        <f>IF(OR(A173="",D173=""),"",IF(OR(F173="Cancelled",F173="Returned"),0,D173-N(H173)-N(I173)-N(J173)))</f>
        <v/>
      </c>
      <c r="L173" s="36">
        <f>IF(OR(A173="",D173=""),"",IF(OR(F173="Cancelled",F173="Returned"),0,D173*TauxTotal))</f>
        <v/>
      </c>
      <c r="M173" s="36">
        <f>IF(K173="","",K173-L173)</f>
        <v/>
      </c>
      <c r="N173" s="40">
        <f>IF(OR(K173="",N(D173)=0),"",IF(OR(F173="Cancelled",F173="Returned"),"",M173/D173))</f>
        <v/>
      </c>
      <c r="O173" s="39">
        <f>IF(OR(A173="",B173=""),"",IFERROR(A173-INDEX('Stock'!$H$2:$H$1000,MATCH(B173,'Stock'!$A$2:$A$1000,0)),""))</f>
        <v/>
      </c>
      <c r="P173" s="41">
        <f>IF(G173="","",DATE(YEAR(G173),MONTH(G173),1))</f>
        <v/>
      </c>
    </row>
    <row r="174">
      <c r="A174" s="33" t="n"/>
      <c r="C174" s="38">
        <f>IF(B174="","",IFERROR(INDEX('Stock'!$C$2:$C$1000,MATCH(B174,'Stock'!$A$2:$A$1000,0)),""))</f>
        <v/>
      </c>
      <c r="D174" s="35" t="n"/>
      <c r="G174" s="33" t="n"/>
      <c r="H174" s="36">
        <f>IF(B174="","",IFERROR(INDEX('Stock'!$G$2:$G$1000,MATCH(B174,'Stock'!$A$2:$A$1000,0)),""))</f>
        <v/>
      </c>
      <c r="I174" s="36">
        <f>IF(A174="","",EmballageDefaut)</f>
        <v/>
      </c>
      <c r="J174" s="35" t="n"/>
      <c r="K174" s="36">
        <f>IF(OR(A174="",D174=""),"",IF(OR(F174="Cancelled",F174="Returned"),0,D174-N(H174)-N(I174)-N(J174)))</f>
        <v/>
      </c>
      <c r="L174" s="36">
        <f>IF(OR(A174="",D174=""),"",IF(OR(F174="Cancelled",F174="Returned"),0,D174*TauxTotal))</f>
        <v/>
      </c>
      <c r="M174" s="36">
        <f>IF(K174="","",K174-L174)</f>
        <v/>
      </c>
      <c r="N174" s="40">
        <f>IF(OR(K174="",N(D174)=0),"",IF(OR(F174="Cancelled",F174="Returned"),"",M174/D174))</f>
        <v/>
      </c>
      <c r="O174" s="39">
        <f>IF(OR(A174="",B174=""),"",IFERROR(A174-INDEX('Stock'!$H$2:$H$1000,MATCH(B174,'Stock'!$A$2:$A$1000,0)),""))</f>
        <v/>
      </c>
      <c r="P174" s="41">
        <f>IF(G174="","",DATE(YEAR(G174),MONTH(G174),1))</f>
        <v/>
      </c>
    </row>
    <row r="175">
      <c r="A175" s="33" t="n"/>
      <c r="C175" s="38">
        <f>IF(B175="","",IFERROR(INDEX('Stock'!$C$2:$C$1000,MATCH(B175,'Stock'!$A$2:$A$1000,0)),""))</f>
        <v/>
      </c>
      <c r="D175" s="35" t="n"/>
      <c r="G175" s="33" t="n"/>
      <c r="H175" s="36">
        <f>IF(B175="","",IFERROR(INDEX('Stock'!$G$2:$G$1000,MATCH(B175,'Stock'!$A$2:$A$1000,0)),""))</f>
        <v/>
      </c>
      <c r="I175" s="36">
        <f>IF(A175="","",EmballageDefaut)</f>
        <v/>
      </c>
      <c r="J175" s="35" t="n"/>
      <c r="K175" s="36">
        <f>IF(OR(A175="",D175=""),"",IF(OR(F175="Cancelled",F175="Returned"),0,D175-N(H175)-N(I175)-N(J175)))</f>
        <v/>
      </c>
      <c r="L175" s="36">
        <f>IF(OR(A175="",D175=""),"",IF(OR(F175="Cancelled",F175="Returned"),0,D175*TauxTotal))</f>
        <v/>
      </c>
      <c r="M175" s="36">
        <f>IF(K175="","",K175-L175)</f>
        <v/>
      </c>
      <c r="N175" s="40">
        <f>IF(OR(K175="",N(D175)=0),"",IF(OR(F175="Cancelled",F175="Returned"),"",M175/D175))</f>
        <v/>
      </c>
      <c r="O175" s="39">
        <f>IF(OR(A175="",B175=""),"",IFERROR(A175-INDEX('Stock'!$H$2:$H$1000,MATCH(B175,'Stock'!$A$2:$A$1000,0)),""))</f>
        <v/>
      </c>
      <c r="P175" s="41">
        <f>IF(G175="","",DATE(YEAR(G175),MONTH(G175),1))</f>
        <v/>
      </c>
    </row>
    <row r="176">
      <c r="A176" s="33" t="n"/>
      <c r="C176" s="38">
        <f>IF(B176="","",IFERROR(INDEX('Stock'!$C$2:$C$1000,MATCH(B176,'Stock'!$A$2:$A$1000,0)),""))</f>
        <v/>
      </c>
      <c r="D176" s="35" t="n"/>
      <c r="G176" s="33" t="n"/>
      <c r="H176" s="36">
        <f>IF(B176="","",IFERROR(INDEX('Stock'!$G$2:$G$1000,MATCH(B176,'Stock'!$A$2:$A$1000,0)),""))</f>
        <v/>
      </c>
      <c r="I176" s="36">
        <f>IF(A176="","",EmballageDefaut)</f>
        <v/>
      </c>
      <c r="J176" s="35" t="n"/>
      <c r="K176" s="36">
        <f>IF(OR(A176="",D176=""),"",IF(OR(F176="Cancelled",F176="Returned"),0,D176-N(H176)-N(I176)-N(J176)))</f>
        <v/>
      </c>
      <c r="L176" s="36">
        <f>IF(OR(A176="",D176=""),"",IF(OR(F176="Cancelled",F176="Returned"),0,D176*TauxTotal))</f>
        <v/>
      </c>
      <c r="M176" s="36">
        <f>IF(K176="","",K176-L176)</f>
        <v/>
      </c>
      <c r="N176" s="40">
        <f>IF(OR(K176="",N(D176)=0),"",IF(OR(F176="Cancelled",F176="Returned"),"",M176/D176))</f>
        <v/>
      </c>
      <c r="O176" s="39">
        <f>IF(OR(A176="",B176=""),"",IFERROR(A176-INDEX('Stock'!$H$2:$H$1000,MATCH(B176,'Stock'!$A$2:$A$1000,0)),""))</f>
        <v/>
      </c>
      <c r="P176" s="41">
        <f>IF(G176="","",DATE(YEAR(G176),MONTH(G176),1))</f>
        <v/>
      </c>
    </row>
    <row r="177">
      <c r="A177" s="33" t="n"/>
      <c r="C177" s="38">
        <f>IF(B177="","",IFERROR(INDEX('Stock'!$C$2:$C$1000,MATCH(B177,'Stock'!$A$2:$A$1000,0)),""))</f>
        <v/>
      </c>
      <c r="D177" s="35" t="n"/>
      <c r="G177" s="33" t="n"/>
      <c r="H177" s="36">
        <f>IF(B177="","",IFERROR(INDEX('Stock'!$G$2:$G$1000,MATCH(B177,'Stock'!$A$2:$A$1000,0)),""))</f>
        <v/>
      </c>
      <c r="I177" s="36">
        <f>IF(A177="","",EmballageDefaut)</f>
        <v/>
      </c>
      <c r="J177" s="35" t="n"/>
      <c r="K177" s="36">
        <f>IF(OR(A177="",D177=""),"",IF(OR(F177="Cancelled",F177="Returned"),0,D177-N(H177)-N(I177)-N(J177)))</f>
        <v/>
      </c>
      <c r="L177" s="36">
        <f>IF(OR(A177="",D177=""),"",IF(OR(F177="Cancelled",F177="Returned"),0,D177*TauxTotal))</f>
        <v/>
      </c>
      <c r="M177" s="36">
        <f>IF(K177="","",K177-L177)</f>
        <v/>
      </c>
      <c r="N177" s="40">
        <f>IF(OR(K177="",N(D177)=0),"",IF(OR(F177="Cancelled",F177="Returned"),"",M177/D177))</f>
        <v/>
      </c>
      <c r="O177" s="39">
        <f>IF(OR(A177="",B177=""),"",IFERROR(A177-INDEX('Stock'!$H$2:$H$1000,MATCH(B177,'Stock'!$A$2:$A$1000,0)),""))</f>
        <v/>
      </c>
      <c r="P177" s="41">
        <f>IF(G177="","",DATE(YEAR(G177),MONTH(G177),1))</f>
        <v/>
      </c>
    </row>
    <row r="178">
      <c r="A178" s="33" t="n"/>
      <c r="C178" s="38">
        <f>IF(B178="","",IFERROR(INDEX('Stock'!$C$2:$C$1000,MATCH(B178,'Stock'!$A$2:$A$1000,0)),""))</f>
        <v/>
      </c>
      <c r="D178" s="35" t="n"/>
      <c r="G178" s="33" t="n"/>
      <c r="H178" s="36">
        <f>IF(B178="","",IFERROR(INDEX('Stock'!$G$2:$G$1000,MATCH(B178,'Stock'!$A$2:$A$1000,0)),""))</f>
        <v/>
      </c>
      <c r="I178" s="36">
        <f>IF(A178="","",EmballageDefaut)</f>
        <v/>
      </c>
      <c r="J178" s="35" t="n"/>
      <c r="K178" s="36">
        <f>IF(OR(A178="",D178=""),"",IF(OR(F178="Cancelled",F178="Returned"),0,D178-N(H178)-N(I178)-N(J178)))</f>
        <v/>
      </c>
      <c r="L178" s="36">
        <f>IF(OR(A178="",D178=""),"",IF(OR(F178="Cancelled",F178="Returned"),0,D178*TauxTotal))</f>
        <v/>
      </c>
      <c r="M178" s="36">
        <f>IF(K178="","",K178-L178)</f>
        <v/>
      </c>
      <c r="N178" s="40">
        <f>IF(OR(K178="",N(D178)=0),"",IF(OR(F178="Cancelled",F178="Returned"),"",M178/D178))</f>
        <v/>
      </c>
      <c r="O178" s="39">
        <f>IF(OR(A178="",B178=""),"",IFERROR(A178-INDEX('Stock'!$H$2:$H$1000,MATCH(B178,'Stock'!$A$2:$A$1000,0)),""))</f>
        <v/>
      </c>
      <c r="P178" s="41">
        <f>IF(G178="","",DATE(YEAR(G178),MONTH(G178),1))</f>
        <v/>
      </c>
    </row>
    <row r="179">
      <c r="A179" s="33" t="n"/>
      <c r="C179" s="38">
        <f>IF(B179="","",IFERROR(INDEX('Stock'!$C$2:$C$1000,MATCH(B179,'Stock'!$A$2:$A$1000,0)),""))</f>
        <v/>
      </c>
      <c r="D179" s="35" t="n"/>
      <c r="G179" s="33" t="n"/>
      <c r="H179" s="36">
        <f>IF(B179="","",IFERROR(INDEX('Stock'!$G$2:$G$1000,MATCH(B179,'Stock'!$A$2:$A$1000,0)),""))</f>
        <v/>
      </c>
      <c r="I179" s="36">
        <f>IF(A179="","",EmballageDefaut)</f>
        <v/>
      </c>
      <c r="J179" s="35" t="n"/>
      <c r="K179" s="36">
        <f>IF(OR(A179="",D179=""),"",IF(OR(F179="Cancelled",F179="Returned"),0,D179-N(H179)-N(I179)-N(J179)))</f>
        <v/>
      </c>
      <c r="L179" s="36">
        <f>IF(OR(A179="",D179=""),"",IF(OR(F179="Cancelled",F179="Returned"),0,D179*TauxTotal))</f>
        <v/>
      </c>
      <c r="M179" s="36">
        <f>IF(K179="","",K179-L179)</f>
        <v/>
      </c>
      <c r="N179" s="40">
        <f>IF(OR(K179="",N(D179)=0),"",IF(OR(F179="Cancelled",F179="Returned"),"",M179/D179))</f>
        <v/>
      </c>
      <c r="O179" s="39">
        <f>IF(OR(A179="",B179=""),"",IFERROR(A179-INDEX('Stock'!$H$2:$H$1000,MATCH(B179,'Stock'!$A$2:$A$1000,0)),""))</f>
        <v/>
      </c>
      <c r="P179" s="41">
        <f>IF(G179="","",DATE(YEAR(G179),MONTH(G179),1))</f>
        <v/>
      </c>
    </row>
    <row r="180">
      <c r="A180" s="33" t="n"/>
      <c r="C180" s="38">
        <f>IF(B180="","",IFERROR(INDEX('Stock'!$C$2:$C$1000,MATCH(B180,'Stock'!$A$2:$A$1000,0)),""))</f>
        <v/>
      </c>
      <c r="D180" s="35" t="n"/>
      <c r="G180" s="33" t="n"/>
      <c r="H180" s="36">
        <f>IF(B180="","",IFERROR(INDEX('Stock'!$G$2:$G$1000,MATCH(B180,'Stock'!$A$2:$A$1000,0)),""))</f>
        <v/>
      </c>
      <c r="I180" s="36">
        <f>IF(A180="","",EmballageDefaut)</f>
        <v/>
      </c>
      <c r="J180" s="35" t="n"/>
      <c r="K180" s="36">
        <f>IF(OR(A180="",D180=""),"",IF(OR(F180="Cancelled",F180="Returned"),0,D180-N(H180)-N(I180)-N(J180)))</f>
        <v/>
      </c>
      <c r="L180" s="36">
        <f>IF(OR(A180="",D180=""),"",IF(OR(F180="Cancelled",F180="Returned"),0,D180*TauxTotal))</f>
        <v/>
      </c>
      <c r="M180" s="36">
        <f>IF(K180="","",K180-L180)</f>
        <v/>
      </c>
      <c r="N180" s="40">
        <f>IF(OR(K180="",N(D180)=0),"",IF(OR(F180="Cancelled",F180="Returned"),"",M180/D180))</f>
        <v/>
      </c>
      <c r="O180" s="39">
        <f>IF(OR(A180="",B180=""),"",IFERROR(A180-INDEX('Stock'!$H$2:$H$1000,MATCH(B180,'Stock'!$A$2:$A$1000,0)),""))</f>
        <v/>
      </c>
      <c r="P180" s="41">
        <f>IF(G180="","",DATE(YEAR(G180),MONTH(G180),1))</f>
        <v/>
      </c>
    </row>
    <row r="181">
      <c r="A181" s="33" t="n"/>
      <c r="C181" s="38">
        <f>IF(B181="","",IFERROR(INDEX('Stock'!$C$2:$C$1000,MATCH(B181,'Stock'!$A$2:$A$1000,0)),""))</f>
        <v/>
      </c>
      <c r="D181" s="35" t="n"/>
      <c r="G181" s="33" t="n"/>
      <c r="H181" s="36">
        <f>IF(B181="","",IFERROR(INDEX('Stock'!$G$2:$G$1000,MATCH(B181,'Stock'!$A$2:$A$1000,0)),""))</f>
        <v/>
      </c>
      <c r="I181" s="36">
        <f>IF(A181="","",EmballageDefaut)</f>
        <v/>
      </c>
      <c r="J181" s="35" t="n"/>
      <c r="K181" s="36">
        <f>IF(OR(A181="",D181=""),"",IF(OR(F181="Cancelled",F181="Returned"),0,D181-N(H181)-N(I181)-N(J181)))</f>
        <v/>
      </c>
      <c r="L181" s="36">
        <f>IF(OR(A181="",D181=""),"",IF(OR(F181="Cancelled",F181="Returned"),0,D181*TauxTotal))</f>
        <v/>
      </c>
      <c r="M181" s="36">
        <f>IF(K181="","",K181-L181)</f>
        <v/>
      </c>
      <c r="N181" s="40">
        <f>IF(OR(K181="",N(D181)=0),"",IF(OR(F181="Cancelled",F181="Returned"),"",M181/D181))</f>
        <v/>
      </c>
      <c r="O181" s="39">
        <f>IF(OR(A181="",B181=""),"",IFERROR(A181-INDEX('Stock'!$H$2:$H$1000,MATCH(B181,'Stock'!$A$2:$A$1000,0)),""))</f>
        <v/>
      </c>
      <c r="P181" s="41">
        <f>IF(G181="","",DATE(YEAR(G181),MONTH(G181),1))</f>
        <v/>
      </c>
    </row>
    <row r="182">
      <c r="A182" s="33" t="n"/>
      <c r="C182" s="38">
        <f>IF(B182="","",IFERROR(INDEX('Stock'!$C$2:$C$1000,MATCH(B182,'Stock'!$A$2:$A$1000,0)),""))</f>
        <v/>
      </c>
      <c r="D182" s="35" t="n"/>
      <c r="G182" s="33" t="n"/>
      <c r="H182" s="36">
        <f>IF(B182="","",IFERROR(INDEX('Stock'!$G$2:$G$1000,MATCH(B182,'Stock'!$A$2:$A$1000,0)),""))</f>
        <v/>
      </c>
      <c r="I182" s="36">
        <f>IF(A182="","",EmballageDefaut)</f>
        <v/>
      </c>
      <c r="J182" s="35" t="n"/>
      <c r="K182" s="36">
        <f>IF(OR(A182="",D182=""),"",IF(OR(F182="Cancelled",F182="Returned"),0,D182-N(H182)-N(I182)-N(J182)))</f>
        <v/>
      </c>
      <c r="L182" s="36">
        <f>IF(OR(A182="",D182=""),"",IF(OR(F182="Cancelled",F182="Returned"),0,D182*TauxTotal))</f>
        <v/>
      </c>
      <c r="M182" s="36">
        <f>IF(K182="","",K182-L182)</f>
        <v/>
      </c>
      <c r="N182" s="40">
        <f>IF(OR(K182="",N(D182)=0),"",IF(OR(F182="Cancelled",F182="Returned"),"",M182/D182))</f>
        <v/>
      </c>
      <c r="O182" s="39">
        <f>IF(OR(A182="",B182=""),"",IFERROR(A182-INDEX('Stock'!$H$2:$H$1000,MATCH(B182,'Stock'!$A$2:$A$1000,0)),""))</f>
        <v/>
      </c>
      <c r="P182" s="41">
        <f>IF(G182="","",DATE(YEAR(G182),MONTH(G182),1))</f>
        <v/>
      </c>
    </row>
    <row r="183">
      <c r="A183" s="33" t="n"/>
      <c r="C183" s="38">
        <f>IF(B183="","",IFERROR(INDEX('Stock'!$C$2:$C$1000,MATCH(B183,'Stock'!$A$2:$A$1000,0)),""))</f>
        <v/>
      </c>
      <c r="D183" s="35" t="n"/>
      <c r="G183" s="33" t="n"/>
      <c r="H183" s="36">
        <f>IF(B183="","",IFERROR(INDEX('Stock'!$G$2:$G$1000,MATCH(B183,'Stock'!$A$2:$A$1000,0)),""))</f>
        <v/>
      </c>
      <c r="I183" s="36">
        <f>IF(A183="","",EmballageDefaut)</f>
        <v/>
      </c>
      <c r="J183" s="35" t="n"/>
      <c r="K183" s="36">
        <f>IF(OR(A183="",D183=""),"",IF(OR(F183="Cancelled",F183="Returned"),0,D183-N(H183)-N(I183)-N(J183)))</f>
        <v/>
      </c>
      <c r="L183" s="36">
        <f>IF(OR(A183="",D183=""),"",IF(OR(F183="Cancelled",F183="Returned"),0,D183*TauxTotal))</f>
        <v/>
      </c>
      <c r="M183" s="36">
        <f>IF(K183="","",K183-L183)</f>
        <v/>
      </c>
      <c r="N183" s="40">
        <f>IF(OR(K183="",N(D183)=0),"",IF(OR(F183="Cancelled",F183="Returned"),"",M183/D183))</f>
        <v/>
      </c>
      <c r="O183" s="39">
        <f>IF(OR(A183="",B183=""),"",IFERROR(A183-INDEX('Stock'!$H$2:$H$1000,MATCH(B183,'Stock'!$A$2:$A$1000,0)),""))</f>
        <v/>
      </c>
      <c r="P183" s="41">
        <f>IF(G183="","",DATE(YEAR(G183),MONTH(G183),1))</f>
        <v/>
      </c>
    </row>
    <row r="184">
      <c r="A184" s="33" t="n"/>
      <c r="C184" s="38">
        <f>IF(B184="","",IFERROR(INDEX('Stock'!$C$2:$C$1000,MATCH(B184,'Stock'!$A$2:$A$1000,0)),""))</f>
        <v/>
      </c>
      <c r="D184" s="35" t="n"/>
      <c r="G184" s="33" t="n"/>
      <c r="H184" s="36">
        <f>IF(B184="","",IFERROR(INDEX('Stock'!$G$2:$G$1000,MATCH(B184,'Stock'!$A$2:$A$1000,0)),""))</f>
        <v/>
      </c>
      <c r="I184" s="36">
        <f>IF(A184="","",EmballageDefaut)</f>
        <v/>
      </c>
      <c r="J184" s="35" t="n"/>
      <c r="K184" s="36">
        <f>IF(OR(A184="",D184=""),"",IF(OR(F184="Cancelled",F184="Returned"),0,D184-N(H184)-N(I184)-N(J184)))</f>
        <v/>
      </c>
      <c r="L184" s="36">
        <f>IF(OR(A184="",D184=""),"",IF(OR(F184="Cancelled",F184="Returned"),0,D184*TauxTotal))</f>
        <v/>
      </c>
      <c r="M184" s="36">
        <f>IF(K184="","",K184-L184)</f>
        <v/>
      </c>
      <c r="N184" s="40">
        <f>IF(OR(K184="",N(D184)=0),"",IF(OR(F184="Cancelled",F184="Returned"),"",M184/D184))</f>
        <v/>
      </c>
      <c r="O184" s="39">
        <f>IF(OR(A184="",B184=""),"",IFERROR(A184-INDEX('Stock'!$H$2:$H$1000,MATCH(B184,'Stock'!$A$2:$A$1000,0)),""))</f>
        <v/>
      </c>
      <c r="P184" s="41">
        <f>IF(G184="","",DATE(YEAR(G184),MONTH(G184),1))</f>
        <v/>
      </c>
    </row>
    <row r="185">
      <c r="A185" s="33" t="n"/>
      <c r="C185" s="38">
        <f>IF(B185="","",IFERROR(INDEX('Stock'!$C$2:$C$1000,MATCH(B185,'Stock'!$A$2:$A$1000,0)),""))</f>
        <v/>
      </c>
      <c r="D185" s="35" t="n"/>
      <c r="G185" s="33" t="n"/>
      <c r="H185" s="36">
        <f>IF(B185="","",IFERROR(INDEX('Stock'!$G$2:$G$1000,MATCH(B185,'Stock'!$A$2:$A$1000,0)),""))</f>
        <v/>
      </c>
      <c r="I185" s="36">
        <f>IF(A185="","",EmballageDefaut)</f>
        <v/>
      </c>
      <c r="J185" s="35" t="n"/>
      <c r="K185" s="36">
        <f>IF(OR(A185="",D185=""),"",IF(OR(F185="Cancelled",F185="Returned"),0,D185-N(H185)-N(I185)-N(J185)))</f>
        <v/>
      </c>
      <c r="L185" s="36">
        <f>IF(OR(A185="",D185=""),"",IF(OR(F185="Cancelled",F185="Returned"),0,D185*TauxTotal))</f>
        <v/>
      </c>
      <c r="M185" s="36">
        <f>IF(K185="","",K185-L185)</f>
        <v/>
      </c>
      <c r="N185" s="40">
        <f>IF(OR(K185="",N(D185)=0),"",IF(OR(F185="Cancelled",F185="Returned"),"",M185/D185))</f>
        <v/>
      </c>
      <c r="O185" s="39">
        <f>IF(OR(A185="",B185=""),"",IFERROR(A185-INDEX('Stock'!$H$2:$H$1000,MATCH(B185,'Stock'!$A$2:$A$1000,0)),""))</f>
        <v/>
      </c>
      <c r="P185" s="41">
        <f>IF(G185="","",DATE(YEAR(G185),MONTH(G185),1))</f>
        <v/>
      </c>
    </row>
    <row r="186">
      <c r="A186" s="33" t="n"/>
      <c r="C186" s="38">
        <f>IF(B186="","",IFERROR(INDEX('Stock'!$C$2:$C$1000,MATCH(B186,'Stock'!$A$2:$A$1000,0)),""))</f>
        <v/>
      </c>
      <c r="D186" s="35" t="n"/>
      <c r="G186" s="33" t="n"/>
      <c r="H186" s="36">
        <f>IF(B186="","",IFERROR(INDEX('Stock'!$G$2:$G$1000,MATCH(B186,'Stock'!$A$2:$A$1000,0)),""))</f>
        <v/>
      </c>
      <c r="I186" s="36">
        <f>IF(A186="","",EmballageDefaut)</f>
        <v/>
      </c>
      <c r="J186" s="35" t="n"/>
      <c r="K186" s="36">
        <f>IF(OR(A186="",D186=""),"",IF(OR(F186="Cancelled",F186="Returned"),0,D186-N(H186)-N(I186)-N(J186)))</f>
        <v/>
      </c>
      <c r="L186" s="36">
        <f>IF(OR(A186="",D186=""),"",IF(OR(F186="Cancelled",F186="Returned"),0,D186*TauxTotal))</f>
        <v/>
      </c>
      <c r="M186" s="36">
        <f>IF(K186="","",K186-L186)</f>
        <v/>
      </c>
      <c r="N186" s="40">
        <f>IF(OR(K186="",N(D186)=0),"",IF(OR(F186="Cancelled",F186="Returned"),"",M186/D186))</f>
        <v/>
      </c>
      <c r="O186" s="39">
        <f>IF(OR(A186="",B186=""),"",IFERROR(A186-INDEX('Stock'!$H$2:$H$1000,MATCH(B186,'Stock'!$A$2:$A$1000,0)),""))</f>
        <v/>
      </c>
      <c r="P186" s="41">
        <f>IF(G186="","",DATE(YEAR(G186),MONTH(G186),1))</f>
        <v/>
      </c>
    </row>
    <row r="187">
      <c r="A187" s="33" t="n"/>
      <c r="C187" s="38">
        <f>IF(B187="","",IFERROR(INDEX('Stock'!$C$2:$C$1000,MATCH(B187,'Stock'!$A$2:$A$1000,0)),""))</f>
        <v/>
      </c>
      <c r="D187" s="35" t="n"/>
      <c r="G187" s="33" t="n"/>
      <c r="H187" s="36">
        <f>IF(B187="","",IFERROR(INDEX('Stock'!$G$2:$G$1000,MATCH(B187,'Stock'!$A$2:$A$1000,0)),""))</f>
        <v/>
      </c>
      <c r="I187" s="36">
        <f>IF(A187="","",EmballageDefaut)</f>
        <v/>
      </c>
      <c r="J187" s="35" t="n"/>
      <c r="K187" s="36">
        <f>IF(OR(A187="",D187=""),"",IF(OR(F187="Cancelled",F187="Returned"),0,D187-N(H187)-N(I187)-N(J187)))</f>
        <v/>
      </c>
      <c r="L187" s="36">
        <f>IF(OR(A187="",D187=""),"",IF(OR(F187="Cancelled",F187="Returned"),0,D187*TauxTotal))</f>
        <v/>
      </c>
      <c r="M187" s="36">
        <f>IF(K187="","",K187-L187)</f>
        <v/>
      </c>
      <c r="N187" s="40">
        <f>IF(OR(K187="",N(D187)=0),"",IF(OR(F187="Cancelled",F187="Returned"),"",M187/D187))</f>
        <v/>
      </c>
      <c r="O187" s="39">
        <f>IF(OR(A187="",B187=""),"",IFERROR(A187-INDEX('Stock'!$H$2:$H$1000,MATCH(B187,'Stock'!$A$2:$A$1000,0)),""))</f>
        <v/>
      </c>
      <c r="P187" s="41">
        <f>IF(G187="","",DATE(YEAR(G187),MONTH(G187),1))</f>
        <v/>
      </c>
    </row>
    <row r="188">
      <c r="A188" s="33" t="n"/>
      <c r="C188" s="38">
        <f>IF(B188="","",IFERROR(INDEX('Stock'!$C$2:$C$1000,MATCH(B188,'Stock'!$A$2:$A$1000,0)),""))</f>
        <v/>
      </c>
      <c r="D188" s="35" t="n"/>
      <c r="G188" s="33" t="n"/>
      <c r="H188" s="36">
        <f>IF(B188="","",IFERROR(INDEX('Stock'!$G$2:$G$1000,MATCH(B188,'Stock'!$A$2:$A$1000,0)),""))</f>
        <v/>
      </c>
      <c r="I188" s="36">
        <f>IF(A188="","",EmballageDefaut)</f>
        <v/>
      </c>
      <c r="J188" s="35" t="n"/>
      <c r="K188" s="36">
        <f>IF(OR(A188="",D188=""),"",IF(OR(F188="Cancelled",F188="Returned"),0,D188-N(H188)-N(I188)-N(J188)))</f>
        <v/>
      </c>
      <c r="L188" s="36">
        <f>IF(OR(A188="",D188=""),"",IF(OR(F188="Cancelled",F188="Returned"),0,D188*TauxTotal))</f>
        <v/>
      </c>
      <c r="M188" s="36">
        <f>IF(K188="","",K188-L188)</f>
        <v/>
      </c>
      <c r="N188" s="40">
        <f>IF(OR(K188="",N(D188)=0),"",IF(OR(F188="Cancelled",F188="Returned"),"",M188/D188))</f>
        <v/>
      </c>
      <c r="O188" s="39">
        <f>IF(OR(A188="",B188=""),"",IFERROR(A188-INDEX('Stock'!$H$2:$H$1000,MATCH(B188,'Stock'!$A$2:$A$1000,0)),""))</f>
        <v/>
      </c>
      <c r="P188" s="41">
        <f>IF(G188="","",DATE(YEAR(G188),MONTH(G188),1))</f>
        <v/>
      </c>
    </row>
    <row r="189">
      <c r="A189" s="33" t="n"/>
      <c r="C189" s="38">
        <f>IF(B189="","",IFERROR(INDEX('Stock'!$C$2:$C$1000,MATCH(B189,'Stock'!$A$2:$A$1000,0)),""))</f>
        <v/>
      </c>
      <c r="D189" s="35" t="n"/>
      <c r="G189" s="33" t="n"/>
      <c r="H189" s="36">
        <f>IF(B189="","",IFERROR(INDEX('Stock'!$G$2:$G$1000,MATCH(B189,'Stock'!$A$2:$A$1000,0)),""))</f>
        <v/>
      </c>
      <c r="I189" s="36">
        <f>IF(A189="","",EmballageDefaut)</f>
        <v/>
      </c>
      <c r="J189" s="35" t="n"/>
      <c r="K189" s="36">
        <f>IF(OR(A189="",D189=""),"",IF(OR(F189="Cancelled",F189="Returned"),0,D189-N(H189)-N(I189)-N(J189)))</f>
        <v/>
      </c>
      <c r="L189" s="36">
        <f>IF(OR(A189="",D189=""),"",IF(OR(F189="Cancelled",F189="Returned"),0,D189*TauxTotal))</f>
        <v/>
      </c>
      <c r="M189" s="36">
        <f>IF(K189="","",K189-L189)</f>
        <v/>
      </c>
      <c r="N189" s="40">
        <f>IF(OR(K189="",N(D189)=0),"",IF(OR(F189="Cancelled",F189="Returned"),"",M189/D189))</f>
        <v/>
      </c>
      <c r="O189" s="39">
        <f>IF(OR(A189="",B189=""),"",IFERROR(A189-INDEX('Stock'!$H$2:$H$1000,MATCH(B189,'Stock'!$A$2:$A$1000,0)),""))</f>
        <v/>
      </c>
      <c r="P189" s="41">
        <f>IF(G189="","",DATE(YEAR(G189),MONTH(G189),1))</f>
        <v/>
      </c>
    </row>
    <row r="190">
      <c r="A190" s="33" t="n"/>
      <c r="C190" s="38">
        <f>IF(B190="","",IFERROR(INDEX('Stock'!$C$2:$C$1000,MATCH(B190,'Stock'!$A$2:$A$1000,0)),""))</f>
        <v/>
      </c>
      <c r="D190" s="35" t="n"/>
      <c r="G190" s="33" t="n"/>
      <c r="H190" s="36">
        <f>IF(B190="","",IFERROR(INDEX('Stock'!$G$2:$G$1000,MATCH(B190,'Stock'!$A$2:$A$1000,0)),""))</f>
        <v/>
      </c>
      <c r="I190" s="36">
        <f>IF(A190="","",EmballageDefaut)</f>
        <v/>
      </c>
      <c r="J190" s="35" t="n"/>
      <c r="K190" s="36">
        <f>IF(OR(A190="",D190=""),"",IF(OR(F190="Cancelled",F190="Returned"),0,D190-N(H190)-N(I190)-N(J190)))</f>
        <v/>
      </c>
      <c r="L190" s="36">
        <f>IF(OR(A190="",D190=""),"",IF(OR(F190="Cancelled",F190="Returned"),0,D190*TauxTotal))</f>
        <v/>
      </c>
      <c r="M190" s="36">
        <f>IF(K190="","",K190-L190)</f>
        <v/>
      </c>
      <c r="N190" s="40">
        <f>IF(OR(K190="",N(D190)=0),"",IF(OR(F190="Cancelled",F190="Returned"),"",M190/D190))</f>
        <v/>
      </c>
      <c r="O190" s="39">
        <f>IF(OR(A190="",B190=""),"",IFERROR(A190-INDEX('Stock'!$H$2:$H$1000,MATCH(B190,'Stock'!$A$2:$A$1000,0)),""))</f>
        <v/>
      </c>
      <c r="P190" s="41">
        <f>IF(G190="","",DATE(YEAR(G190),MONTH(G190),1))</f>
        <v/>
      </c>
    </row>
    <row r="191">
      <c r="A191" s="33" t="n"/>
      <c r="C191" s="38">
        <f>IF(B191="","",IFERROR(INDEX('Stock'!$C$2:$C$1000,MATCH(B191,'Stock'!$A$2:$A$1000,0)),""))</f>
        <v/>
      </c>
      <c r="D191" s="35" t="n"/>
      <c r="G191" s="33" t="n"/>
      <c r="H191" s="36">
        <f>IF(B191="","",IFERROR(INDEX('Stock'!$G$2:$G$1000,MATCH(B191,'Stock'!$A$2:$A$1000,0)),""))</f>
        <v/>
      </c>
      <c r="I191" s="36">
        <f>IF(A191="","",EmballageDefaut)</f>
        <v/>
      </c>
      <c r="J191" s="35" t="n"/>
      <c r="K191" s="36">
        <f>IF(OR(A191="",D191=""),"",IF(OR(F191="Cancelled",F191="Returned"),0,D191-N(H191)-N(I191)-N(J191)))</f>
        <v/>
      </c>
      <c r="L191" s="36">
        <f>IF(OR(A191="",D191=""),"",IF(OR(F191="Cancelled",F191="Returned"),0,D191*TauxTotal))</f>
        <v/>
      </c>
      <c r="M191" s="36">
        <f>IF(K191="","",K191-L191)</f>
        <v/>
      </c>
      <c r="N191" s="40">
        <f>IF(OR(K191="",N(D191)=0),"",IF(OR(F191="Cancelled",F191="Returned"),"",M191/D191))</f>
        <v/>
      </c>
      <c r="O191" s="39">
        <f>IF(OR(A191="",B191=""),"",IFERROR(A191-INDEX('Stock'!$H$2:$H$1000,MATCH(B191,'Stock'!$A$2:$A$1000,0)),""))</f>
        <v/>
      </c>
      <c r="P191" s="41">
        <f>IF(G191="","",DATE(YEAR(G191),MONTH(G191),1))</f>
        <v/>
      </c>
    </row>
    <row r="192">
      <c r="A192" s="33" t="n"/>
      <c r="C192" s="38">
        <f>IF(B192="","",IFERROR(INDEX('Stock'!$C$2:$C$1000,MATCH(B192,'Stock'!$A$2:$A$1000,0)),""))</f>
        <v/>
      </c>
      <c r="D192" s="35" t="n"/>
      <c r="G192" s="33" t="n"/>
      <c r="H192" s="36">
        <f>IF(B192="","",IFERROR(INDEX('Stock'!$G$2:$G$1000,MATCH(B192,'Stock'!$A$2:$A$1000,0)),""))</f>
        <v/>
      </c>
      <c r="I192" s="36">
        <f>IF(A192="","",EmballageDefaut)</f>
        <v/>
      </c>
      <c r="J192" s="35" t="n"/>
      <c r="K192" s="36">
        <f>IF(OR(A192="",D192=""),"",IF(OR(F192="Cancelled",F192="Returned"),0,D192-N(H192)-N(I192)-N(J192)))</f>
        <v/>
      </c>
      <c r="L192" s="36">
        <f>IF(OR(A192="",D192=""),"",IF(OR(F192="Cancelled",F192="Returned"),0,D192*TauxTotal))</f>
        <v/>
      </c>
      <c r="M192" s="36">
        <f>IF(K192="","",K192-L192)</f>
        <v/>
      </c>
      <c r="N192" s="40">
        <f>IF(OR(K192="",N(D192)=0),"",IF(OR(F192="Cancelled",F192="Returned"),"",M192/D192))</f>
        <v/>
      </c>
      <c r="O192" s="39">
        <f>IF(OR(A192="",B192=""),"",IFERROR(A192-INDEX('Stock'!$H$2:$H$1000,MATCH(B192,'Stock'!$A$2:$A$1000,0)),""))</f>
        <v/>
      </c>
      <c r="P192" s="41">
        <f>IF(G192="","",DATE(YEAR(G192),MONTH(G192),1))</f>
        <v/>
      </c>
    </row>
    <row r="193">
      <c r="A193" s="33" t="n"/>
      <c r="C193" s="38">
        <f>IF(B193="","",IFERROR(INDEX('Stock'!$C$2:$C$1000,MATCH(B193,'Stock'!$A$2:$A$1000,0)),""))</f>
        <v/>
      </c>
      <c r="D193" s="35" t="n"/>
      <c r="G193" s="33" t="n"/>
      <c r="H193" s="36">
        <f>IF(B193="","",IFERROR(INDEX('Stock'!$G$2:$G$1000,MATCH(B193,'Stock'!$A$2:$A$1000,0)),""))</f>
        <v/>
      </c>
      <c r="I193" s="36">
        <f>IF(A193="","",EmballageDefaut)</f>
        <v/>
      </c>
      <c r="J193" s="35" t="n"/>
      <c r="K193" s="36">
        <f>IF(OR(A193="",D193=""),"",IF(OR(F193="Cancelled",F193="Returned"),0,D193-N(H193)-N(I193)-N(J193)))</f>
        <v/>
      </c>
      <c r="L193" s="36">
        <f>IF(OR(A193="",D193=""),"",IF(OR(F193="Cancelled",F193="Returned"),0,D193*TauxTotal))</f>
        <v/>
      </c>
      <c r="M193" s="36">
        <f>IF(K193="","",K193-L193)</f>
        <v/>
      </c>
      <c r="N193" s="40">
        <f>IF(OR(K193="",N(D193)=0),"",IF(OR(F193="Cancelled",F193="Returned"),"",M193/D193))</f>
        <v/>
      </c>
      <c r="O193" s="39">
        <f>IF(OR(A193="",B193=""),"",IFERROR(A193-INDEX('Stock'!$H$2:$H$1000,MATCH(B193,'Stock'!$A$2:$A$1000,0)),""))</f>
        <v/>
      </c>
      <c r="P193" s="41">
        <f>IF(G193="","",DATE(YEAR(G193),MONTH(G193),1))</f>
        <v/>
      </c>
    </row>
    <row r="194">
      <c r="A194" s="33" t="n"/>
      <c r="C194" s="38">
        <f>IF(B194="","",IFERROR(INDEX('Stock'!$C$2:$C$1000,MATCH(B194,'Stock'!$A$2:$A$1000,0)),""))</f>
        <v/>
      </c>
      <c r="D194" s="35" t="n"/>
      <c r="G194" s="33" t="n"/>
      <c r="H194" s="36">
        <f>IF(B194="","",IFERROR(INDEX('Stock'!$G$2:$G$1000,MATCH(B194,'Stock'!$A$2:$A$1000,0)),""))</f>
        <v/>
      </c>
      <c r="I194" s="36">
        <f>IF(A194="","",EmballageDefaut)</f>
        <v/>
      </c>
      <c r="J194" s="35" t="n"/>
      <c r="K194" s="36">
        <f>IF(OR(A194="",D194=""),"",IF(OR(F194="Cancelled",F194="Returned"),0,D194-N(H194)-N(I194)-N(J194)))</f>
        <v/>
      </c>
      <c r="L194" s="36">
        <f>IF(OR(A194="",D194=""),"",IF(OR(F194="Cancelled",F194="Returned"),0,D194*TauxTotal))</f>
        <v/>
      </c>
      <c r="M194" s="36">
        <f>IF(K194="","",K194-L194)</f>
        <v/>
      </c>
      <c r="N194" s="40">
        <f>IF(OR(K194="",N(D194)=0),"",IF(OR(F194="Cancelled",F194="Returned"),"",M194/D194))</f>
        <v/>
      </c>
      <c r="O194" s="39">
        <f>IF(OR(A194="",B194=""),"",IFERROR(A194-INDEX('Stock'!$H$2:$H$1000,MATCH(B194,'Stock'!$A$2:$A$1000,0)),""))</f>
        <v/>
      </c>
      <c r="P194" s="41">
        <f>IF(G194="","",DATE(YEAR(G194),MONTH(G194),1))</f>
        <v/>
      </c>
    </row>
    <row r="195">
      <c r="A195" s="33" t="n"/>
      <c r="C195" s="38">
        <f>IF(B195="","",IFERROR(INDEX('Stock'!$C$2:$C$1000,MATCH(B195,'Stock'!$A$2:$A$1000,0)),""))</f>
        <v/>
      </c>
      <c r="D195" s="35" t="n"/>
      <c r="G195" s="33" t="n"/>
      <c r="H195" s="36">
        <f>IF(B195="","",IFERROR(INDEX('Stock'!$G$2:$G$1000,MATCH(B195,'Stock'!$A$2:$A$1000,0)),""))</f>
        <v/>
      </c>
      <c r="I195" s="36">
        <f>IF(A195="","",EmballageDefaut)</f>
        <v/>
      </c>
      <c r="J195" s="35" t="n"/>
      <c r="K195" s="36">
        <f>IF(OR(A195="",D195=""),"",IF(OR(F195="Cancelled",F195="Returned"),0,D195-N(H195)-N(I195)-N(J195)))</f>
        <v/>
      </c>
      <c r="L195" s="36">
        <f>IF(OR(A195="",D195=""),"",IF(OR(F195="Cancelled",F195="Returned"),0,D195*TauxTotal))</f>
        <v/>
      </c>
      <c r="M195" s="36">
        <f>IF(K195="","",K195-L195)</f>
        <v/>
      </c>
      <c r="N195" s="40">
        <f>IF(OR(K195="",N(D195)=0),"",IF(OR(F195="Cancelled",F195="Returned"),"",M195/D195))</f>
        <v/>
      </c>
      <c r="O195" s="39">
        <f>IF(OR(A195="",B195=""),"",IFERROR(A195-INDEX('Stock'!$H$2:$H$1000,MATCH(B195,'Stock'!$A$2:$A$1000,0)),""))</f>
        <v/>
      </c>
      <c r="P195" s="41">
        <f>IF(G195="","",DATE(YEAR(G195),MONTH(G195),1))</f>
        <v/>
      </c>
    </row>
    <row r="196">
      <c r="A196" s="33" t="n"/>
      <c r="C196" s="38">
        <f>IF(B196="","",IFERROR(INDEX('Stock'!$C$2:$C$1000,MATCH(B196,'Stock'!$A$2:$A$1000,0)),""))</f>
        <v/>
      </c>
      <c r="D196" s="35" t="n"/>
      <c r="G196" s="33" t="n"/>
      <c r="H196" s="36">
        <f>IF(B196="","",IFERROR(INDEX('Stock'!$G$2:$G$1000,MATCH(B196,'Stock'!$A$2:$A$1000,0)),""))</f>
        <v/>
      </c>
      <c r="I196" s="36">
        <f>IF(A196="","",EmballageDefaut)</f>
        <v/>
      </c>
      <c r="J196" s="35" t="n"/>
      <c r="K196" s="36">
        <f>IF(OR(A196="",D196=""),"",IF(OR(F196="Cancelled",F196="Returned"),0,D196-N(H196)-N(I196)-N(J196)))</f>
        <v/>
      </c>
      <c r="L196" s="36">
        <f>IF(OR(A196="",D196=""),"",IF(OR(F196="Cancelled",F196="Returned"),0,D196*TauxTotal))</f>
        <v/>
      </c>
      <c r="M196" s="36">
        <f>IF(K196="","",K196-L196)</f>
        <v/>
      </c>
      <c r="N196" s="40">
        <f>IF(OR(K196="",N(D196)=0),"",IF(OR(F196="Cancelled",F196="Returned"),"",M196/D196))</f>
        <v/>
      </c>
      <c r="O196" s="39">
        <f>IF(OR(A196="",B196=""),"",IFERROR(A196-INDEX('Stock'!$H$2:$H$1000,MATCH(B196,'Stock'!$A$2:$A$1000,0)),""))</f>
        <v/>
      </c>
      <c r="P196" s="41">
        <f>IF(G196="","",DATE(YEAR(G196),MONTH(G196),1))</f>
        <v/>
      </c>
    </row>
    <row r="197">
      <c r="A197" s="33" t="n"/>
      <c r="C197" s="38">
        <f>IF(B197="","",IFERROR(INDEX('Stock'!$C$2:$C$1000,MATCH(B197,'Stock'!$A$2:$A$1000,0)),""))</f>
        <v/>
      </c>
      <c r="D197" s="35" t="n"/>
      <c r="G197" s="33" t="n"/>
      <c r="H197" s="36">
        <f>IF(B197="","",IFERROR(INDEX('Stock'!$G$2:$G$1000,MATCH(B197,'Stock'!$A$2:$A$1000,0)),""))</f>
        <v/>
      </c>
      <c r="I197" s="36">
        <f>IF(A197="","",EmballageDefaut)</f>
        <v/>
      </c>
      <c r="J197" s="35" t="n"/>
      <c r="K197" s="36">
        <f>IF(OR(A197="",D197=""),"",IF(OR(F197="Cancelled",F197="Returned"),0,D197-N(H197)-N(I197)-N(J197)))</f>
        <v/>
      </c>
      <c r="L197" s="36">
        <f>IF(OR(A197="",D197=""),"",IF(OR(F197="Cancelled",F197="Returned"),0,D197*TauxTotal))</f>
        <v/>
      </c>
      <c r="M197" s="36">
        <f>IF(K197="","",K197-L197)</f>
        <v/>
      </c>
      <c r="N197" s="40">
        <f>IF(OR(K197="",N(D197)=0),"",IF(OR(F197="Cancelled",F197="Returned"),"",M197/D197))</f>
        <v/>
      </c>
      <c r="O197" s="39">
        <f>IF(OR(A197="",B197=""),"",IFERROR(A197-INDEX('Stock'!$H$2:$H$1000,MATCH(B197,'Stock'!$A$2:$A$1000,0)),""))</f>
        <v/>
      </c>
      <c r="P197" s="41">
        <f>IF(G197="","",DATE(YEAR(G197),MONTH(G197),1))</f>
        <v/>
      </c>
    </row>
    <row r="198">
      <c r="A198" s="33" t="n"/>
      <c r="C198" s="38">
        <f>IF(B198="","",IFERROR(INDEX('Stock'!$C$2:$C$1000,MATCH(B198,'Stock'!$A$2:$A$1000,0)),""))</f>
        <v/>
      </c>
      <c r="D198" s="35" t="n"/>
      <c r="G198" s="33" t="n"/>
      <c r="H198" s="36">
        <f>IF(B198="","",IFERROR(INDEX('Stock'!$G$2:$G$1000,MATCH(B198,'Stock'!$A$2:$A$1000,0)),""))</f>
        <v/>
      </c>
      <c r="I198" s="36">
        <f>IF(A198="","",EmballageDefaut)</f>
        <v/>
      </c>
      <c r="J198" s="35" t="n"/>
      <c r="K198" s="36">
        <f>IF(OR(A198="",D198=""),"",IF(OR(F198="Cancelled",F198="Returned"),0,D198-N(H198)-N(I198)-N(J198)))</f>
        <v/>
      </c>
      <c r="L198" s="36">
        <f>IF(OR(A198="",D198=""),"",IF(OR(F198="Cancelled",F198="Returned"),0,D198*TauxTotal))</f>
        <v/>
      </c>
      <c r="M198" s="36">
        <f>IF(K198="","",K198-L198)</f>
        <v/>
      </c>
      <c r="N198" s="40">
        <f>IF(OR(K198="",N(D198)=0),"",IF(OR(F198="Cancelled",F198="Returned"),"",M198/D198))</f>
        <v/>
      </c>
      <c r="O198" s="39">
        <f>IF(OR(A198="",B198=""),"",IFERROR(A198-INDEX('Stock'!$H$2:$H$1000,MATCH(B198,'Stock'!$A$2:$A$1000,0)),""))</f>
        <v/>
      </c>
      <c r="P198" s="41">
        <f>IF(G198="","",DATE(YEAR(G198),MONTH(G198),1))</f>
        <v/>
      </c>
    </row>
    <row r="199">
      <c r="A199" s="33" t="n"/>
      <c r="C199" s="38">
        <f>IF(B199="","",IFERROR(INDEX('Stock'!$C$2:$C$1000,MATCH(B199,'Stock'!$A$2:$A$1000,0)),""))</f>
        <v/>
      </c>
      <c r="D199" s="35" t="n"/>
      <c r="G199" s="33" t="n"/>
      <c r="H199" s="36">
        <f>IF(B199="","",IFERROR(INDEX('Stock'!$G$2:$G$1000,MATCH(B199,'Stock'!$A$2:$A$1000,0)),""))</f>
        <v/>
      </c>
      <c r="I199" s="36">
        <f>IF(A199="","",EmballageDefaut)</f>
        <v/>
      </c>
      <c r="J199" s="35" t="n"/>
      <c r="K199" s="36">
        <f>IF(OR(A199="",D199=""),"",IF(OR(F199="Cancelled",F199="Returned"),0,D199-N(H199)-N(I199)-N(J199)))</f>
        <v/>
      </c>
      <c r="L199" s="36">
        <f>IF(OR(A199="",D199=""),"",IF(OR(F199="Cancelled",F199="Returned"),0,D199*TauxTotal))</f>
        <v/>
      </c>
      <c r="M199" s="36">
        <f>IF(K199="","",K199-L199)</f>
        <v/>
      </c>
      <c r="N199" s="40">
        <f>IF(OR(K199="",N(D199)=0),"",IF(OR(F199="Cancelled",F199="Returned"),"",M199/D199))</f>
        <v/>
      </c>
      <c r="O199" s="39">
        <f>IF(OR(A199="",B199=""),"",IFERROR(A199-INDEX('Stock'!$H$2:$H$1000,MATCH(B199,'Stock'!$A$2:$A$1000,0)),""))</f>
        <v/>
      </c>
      <c r="P199" s="41">
        <f>IF(G199="","",DATE(YEAR(G199),MONTH(G199),1))</f>
        <v/>
      </c>
    </row>
    <row r="200">
      <c r="A200" s="33" t="n"/>
      <c r="C200" s="38">
        <f>IF(B200="","",IFERROR(INDEX('Stock'!$C$2:$C$1000,MATCH(B200,'Stock'!$A$2:$A$1000,0)),""))</f>
        <v/>
      </c>
      <c r="D200" s="35" t="n"/>
      <c r="G200" s="33" t="n"/>
      <c r="H200" s="36">
        <f>IF(B200="","",IFERROR(INDEX('Stock'!$G$2:$G$1000,MATCH(B200,'Stock'!$A$2:$A$1000,0)),""))</f>
        <v/>
      </c>
      <c r="I200" s="36">
        <f>IF(A200="","",EmballageDefaut)</f>
        <v/>
      </c>
      <c r="J200" s="35" t="n"/>
      <c r="K200" s="36">
        <f>IF(OR(A200="",D200=""),"",IF(OR(F200="Cancelled",F200="Returned"),0,D200-N(H200)-N(I200)-N(J200)))</f>
        <v/>
      </c>
      <c r="L200" s="36">
        <f>IF(OR(A200="",D200=""),"",IF(OR(F200="Cancelled",F200="Returned"),0,D200*TauxTotal))</f>
        <v/>
      </c>
      <c r="M200" s="36">
        <f>IF(K200="","",K200-L200)</f>
        <v/>
      </c>
      <c r="N200" s="40">
        <f>IF(OR(K200="",N(D200)=0),"",IF(OR(F200="Cancelled",F200="Returned"),"",M200/D200))</f>
        <v/>
      </c>
      <c r="O200" s="39">
        <f>IF(OR(A200="",B200=""),"",IFERROR(A200-INDEX('Stock'!$H$2:$H$1000,MATCH(B200,'Stock'!$A$2:$A$1000,0)),""))</f>
        <v/>
      </c>
      <c r="P200" s="41">
        <f>IF(G200="","",DATE(YEAR(G200),MONTH(G200),1))</f>
        <v/>
      </c>
    </row>
    <row r="201">
      <c r="A201" s="33" t="n"/>
      <c r="C201" s="38">
        <f>IF(B201="","",IFERROR(INDEX('Stock'!$C$2:$C$1000,MATCH(B201,'Stock'!$A$2:$A$1000,0)),""))</f>
        <v/>
      </c>
      <c r="D201" s="35" t="n"/>
      <c r="G201" s="33" t="n"/>
      <c r="H201" s="36">
        <f>IF(B201="","",IFERROR(INDEX('Stock'!$G$2:$G$1000,MATCH(B201,'Stock'!$A$2:$A$1000,0)),""))</f>
        <v/>
      </c>
      <c r="I201" s="36">
        <f>IF(A201="","",EmballageDefaut)</f>
        <v/>
      </c>
      <c r="J201" s="35" t="n"/>
      <c r="K201" s="36">
        <f>IF(OR(A201="",D201=""),"",IF(OR(F201="Cancelled",F201="Returned"),0,D201-N(H201)-N(I201)-N(J201)))</f>
        <v/>
      </c>
      <c r="L201" s="36">
        <f>IF(OR(A201="",D201=""),"",IF(OR(F201="Cancelled",F201="Returned"),0,D201*TauxTotal))</f>
        <v/>
      </c>
      <c r="M201" s="36">
        <f>IF(K201="","",K201-L201)</f>
        <v/>
      </c>
      <c r="N201" s="40">
        <f>IF(OR(K201="",N(D201)=0),"",IF(OR(F201="Cancelled",F201="Returned"),"",M201/D201))</f>
        <v/>
      </c>
      <c r="O201" s="39">
        <f>IF(OR(A201="",B201=""),"",IFERROR(A201-INDEX('Stock'!$H$2:$H$1000,MATCH(B201,'Stock'!$A$2:$A$1000,0)),""))</f>
        <v/>
      </c>
      <c r="P201" s="41">
        <f>IF(G201="","",DATE(YEAR(G201),MONTH(G201),1))</f>
        <v/>
      </c>
    </row>
    <row r="202">
      <c r="A202" s="33" t="n"/>
      <c r="C202" s="38">
        <f>IF(B202="","",IFERROR(INDEX('Stock'!$C$2:$C$1000,MATCH(B202,'Stock'!$A$2:$A$1000,0)),""))</f>
        <v/>
      </c>
      <c r="D202" s="35" t="n"/>
      <c r="G202" s="33" t="n"/>
      <c r="H202" s="36">
        <f>IF(B202="","",IFERROR(INDEX('Stock'!$G$2:$G$1000,MATCH(B202,'Stock'!$A$2:$A$1000,0)),""))</f>
        <v/>
      </c>
      <c r="I202" s="36">
        <f>IF(A202="","",EmballageDefaut)</f>
        <v/>
      </c>
      <c r="J202" s="35" t="n"/>
      <c r="K202" s="36">
        <f>IF(OR(A202="",D202=""),"",IF(OR(F202="Cancelled",F202="Returned"),0,D202-N(H202)-N(I202)-N(J202)))</f>
        <v/>
      </c>
      <c r="L202" s="36">
        <f>IF(OR(A202="",D202=""),"",IF(OR(F202="Cancelled",F202="Returned"),0,D202*TauxTotal))</f>
        <v/>
      </c>
      <c r="M202" s="36">
        <f>IF(K202="","",K202-L202)</f>
        <v/>
      </c>
      <c r="N202" s="40">
        <f>IF(OR(K202="",N(D202)=0),"",IF(OR(F202="Cancelled",F202="Returned"),"",M202/D202))</f>
        <v/>
      </c>
      <c r="O202" s="39">
        <f>IF(OR(A202="",B202=""),"",IFERROR(A202-INDEX('Stock'!$H$2:$H$1000,MATCH(B202,'Stock'!$A$2:$A$1000,0)),""))</f>
        <v/>
      </c>
      <c r="P202" s="41">
        <f>IF(G202="","",DATE(YEAR(G202),MONTH(G202),1))</f>
        <v/>
      </c>
    </row>
    <row r="203">
      <c r="A203" s="33" t="n"/>
      <c r="C203" s="38">
        <f>IF(B203="","",IFERROR(INDEX('Stock'!$C$2:$C$1000,MATCH(B203,'Stock'!$A$2:$A$1000,0)),""))</f>
        <v/>
      </c>
      <c r="D203" s="35" t="n"/>
      <c r="G203" s="33" t="n"/>
      <c r="H203" s="36">
        <f>IF(B203="","",IFERROR(INDEX('Stock'!$G$2:$G$1000,MATCH(B203,'Stock'!$A$2:$A$1000,0)),""))</f>
        <v/>
      </c>
      <c r="I203" s="36">
        <f>IF(A203="","",EmballageDefaut)</f>
        <v/>
      </c>
      <c r="J203" s="35" t="n"/>
      <c r="K203" s="36">
        <f>IF(OR(A203="",D203=""),"",IF(OR(F203="Cancelled",F203="Returned"),0,D203-N(H203)-N(I203)-N(J203)))</f>
        <v/>
      </c>
      <c r="L203" s="36">
        <f>IF(OR(A203="",D203=""),"",IF(OR(F203="Cancelled",F203="Returned"),0,D203*TauxTotal))</f>
        <v/>
      </c>
      <c r="M203" s="36">
        <f>IF(K203="","",K203-L203)</f>
        <v/>
      </c>
      <c r="N203" s="40">
        <f>IF(OR(K203="",N(D203)=0),"",IF(OR(F203="Cancelled",F203="Returned"),"",M203/D203))</f>
        <v/>
      </c>
      <c r="O203" s="39">
        <f>IF(OR(A203="",B203=""),"",IFERROR(A203-INDEX('Stock'!$H$2:$H$1000,MATCH(B203,'Stock'!$A$2:$A$1000,0)),""))</f>
        <v/>
      </c>
      <c r="P203" s="41">
        <f>IF(G203="","",DATE(YEAR(G203),MONTH(G203),1))</f>
        <v/>
      </c>
    </row>
    <row r="204">
      <c r="A204" s="33" t="n"/>
      <c r="C204" s="38">
        <f>IF(B204="","",IFERROR(INDEX('Stock'!$C$2:$C$1000,MATCH(B204,'Stock'!$A$2:$A$1000,0)),""))</f>
        <v/>
      </c>
      <c r="D204" s="35" t="n"/>
      <c r="G204" s="33" t="n"/>
      <c r="H204" s="36">
        <f>IF(B204="","",IFERROR(INDEX('Stock'!$G$2:$G$1000,MATCH(B204,'Stock'!$A$2:$A$1000,0)),""))</f>
        <v/>
      </c>
      <c r="I204" s="36">
        <f>IF(A204="","",EmballageDefaut)</f>
        <v/>
      </c>
      <c r="J204" s="35" t="n"/>
      <c r="K204" s="36">
        <f>IF(OR(A204="",D204=""),"",IF(OR(F204="Cancelled",F204="Returned"),0,D204-N(H204)-N(I204)-N(J204)))</f>
        <v/>
      </c>
      <c r="L204" s="36">
        <f>IF(OR(A204="",D204=""),"",IF(OR(F204="Cancelled",F204="Returned"),0,D204*TauxTotal))</f>
        <v/>
      </c>
      <c r="M204" s="36">
        <f>IF(K204="","",K204-L204)</f>
        <v/>
      </c>
      <c r="N204" s="40">
        <f>IF(OR(K204="",N(D204)=0),"",IF(OR(F204="Cancelled",F204="Returned"),"",M204/D204))</f>
        <v/>
      </c>
      <c r="O204" s="39">
        <f>IF(OR(A204="",B204=""),"",IFERROR(A204-INDEX('Stock'!$H$2:$H$1000,MATCH(B204,'Stock'!$A$2:$A$1000,0)),""))</f>
        <v/>
      </c>
      <c r="P204" s="41">
        <f>IF(G204="","",DATE(YEAR(G204),MONTH(G204),1))</f>
        <v/>
      </c>
    </row>
    <row r="205">
      <c r="A205" s="33" t="n"/>
      <c r="C205" s="38">
        <f>IF(B205="","",IFERROR(INDEX('Stock'!$C$2:$C$1000,MATCH(B205,'Stock'!$A$2:$A$1000,0)),""))</f>
        <v/>
      </c>
      <c r="D205" s="35" t="n"/>
      <c r="G205" s="33" t="n"/>
      <c r="H205" s="36">
        <f>IF(B205="","",IFERROR(INDEX('Stock'!$G$2:$G$1000,MATCH(B205,'Stock'!$A$2:$A$1000,0)),""))</f>
        <v/>
      </c>
      <c r="I205" s="36">
        <f>IF(A205="","",EmballageDefaut)</f>
        <v/>
      </c>
      <c r="J205" s="35" t="n"/>
      <c r="K205" s="36">
        <f>IF(OR(A205="",D205=""),"",IF(OR(F205="Cancelled",F205="Returned"),0,D205-N(H205)-N(I205)-N(J205)))</f>
        <v/>
      </c>
      <c r="L205" s="36">
        <f>IF(OR(A205="",D205=""),"",IF(OR(F205="Cancelled",F205="Returned"),0,D205*TauxTotal))</f>
        <v/>
      </c>
      <c r="M205" s="36">
        <f>IF(K205="","",K205-L205)</f>
        <v/>
      </c>
      <c r="N205" s="40">
        <f>IF(OR(K205="",N(D205)=0),"",IF(OR(F205="Cancelled",F205="Returned"),"",M205/D205))</f>
        <v/>
      </c>
      <c r="O205" s="39">
        <f>IF(OR(A205="",B205=""),"",IFERROR(A205-INDEX('Stock'!$H$2:$H$1000,MATCH(B205,'Stock'!$A$2:$A$1000,0)),""))</f>
        <v/>
      </c>
      <c r="P205" s="41">
        <f>IF(G205="","",DATE(YEAR(G205),MONTH(G205),1))</f>
        <v/>
      </c>
    </row>
    <row r="206">
      <c r="A206" s="33" t="n"/>
      <c r="C206" s="38">
        <f>IF(B206="","",IFERROR(INDEX('Stock'!$C$2:$C$1000,MATCH(B206,'Stock'!$A$2:$A$1000,0)),""))</f>
        <v/>
      </c>
      <c r="D206" s="35" t="n"/>
      <c r="G206" s="33" t="n"/>
      <c r="H206" s="36">
        <f>IF(B206="","",IFERROR(INDEX('Stock'!$G$2:$G$1000,MATCH(B206,'Stock'!$A$2:$A$1000,0)),""))</f>
        <v/>
      </c>
      <c r="I206" s="36">
        <f>IF(A206="","",EmballageDefaut)</f>
        <v/>
      </c>
      <c r="J206" s="35" t="n"/>
      <c r="K206" s="36">
        <f>IF(OR(A206="",D206=""),"",IF(OR(F206="Cancelled",F206="Returned"),0,D206-N(H206)-N(I206)-N(J206)))</f>
        <v/>
      </c>
      <c r="L206" s="36">
        <f>IF(OR(A206="",D206=""),"",IF(OR(F206="Cancelled",F206="Returned"),0,D206*TauxTotal))</f>
        <v/>
      </c>
      <c r="M206" s="36">
        <f>IF(K206="","",K206-L206)</f>
        <v/>
      </c>
      <c r="N206" s="40">
        <f>IF(OR(K206="",N(D206)=0),"",IF(OR(F206="Cancelled",F206="Returned"),"",M206/D206))</f>
        <v/>
      </c>
      <c r="O206" s="39">
        <f>IF(OR(A206="",B206=""),"",IFERROR(A206-INDEX('Stock'!$H$2:$H$1000,MATCH(B206,'Stock'!$A$2:$A$1000,0)),""))</f>
        <v/>
      </c>
      <c r="P206" s="41">
        <f>IF(G206="","",DATE(YEAR(G206),MONTH(G206),1))</f>
        <v/>
      </c>
    </row>
    <row r="207">
      <c r="A207" s="33" t="n"/>
      <c r="C207" s="38">
        <f>IF(B207="","",IFERROR(INDEX('Stock'!$C$2:$C$1000,MATCH(B207,'Stock'!$A$2:$A$1000,0)),""))</f>
        <v/>
      </c>
      <c r="D207" s="35" t="n"/>
      <c r="G207" s="33" t="n"/>
      <c r="H207" s="36">
        <f>IF(B207="","",IFERROR(INDEX('Stock'!$G$2:$G$1000,MATCH(B207,'Stock'!$A$2:$A$1000,0)),""))</f>
        <v/>
      </c>
      <c r="I207" s="36">
        <f>IF(A207="","",EmballageDefaut)</f>
        <v/>
      </c>
      <c r="J207" s="35" t="n"/>
      <c r="K207" s="36">
        <f>IF(OR(A207="",D207=""),"",IF(OR(F207="Cancelled",F207="Returned"),0,D207-N(H207)-N(I207)-N(J207)))</f>
        <v/>
      </c>
      <c r="L207" s="36">
        <f>IF(OR(A207="",D207=""),"",IF(OR(F207="Cancelled",F207="Returned"),0,D207*TauxTotal))</f>
        <v/>
      </c>
      <c r="M207" s="36">
        <f>IF(K207="","",K207-L207)</f>
        <v/>
      </c>
      <c r="N207" s="40">
        <f>IF(OR(K207="",N(D207)=0),"",IF(OR(F207="Cancelled",F207="Returned"),"",M207/D207))</f>
        <v/>
      </c>
      <c r="O207" s="39">
        <f>IF(OR(A207="",B207=""),"",IFERROR(A207-INDEX('Stock'!$H$2:$H$1000,MATCH(B207,'Stock'!$A$2:$A$1000,0)),""))</f>
        <v/>
      </c>
      <c r="P207" s="41">
        <f>IF(G207="","",DATE(YEAR(G207),MONTH(G207),1))</f>
        <v/>
      </c>
    </row>
    <row r="208">
      <c r="A208" s="33" t="n"/>
      <c r="C208" s="38">
        <f>IF(B208="","",IFERROR(INDEX('Stock'!$C$2:$C$1000,MATCH(B208,'Stock'!$A$2:$A$1000,0)),""))</f>
        <v/>
      </c>
      <c r="D208" s="35" t="n"/>
      <c r="G208" s="33" t="n"/>
      <c r="H208" s="36">
        <f>IF(B208="","",IFERROR(INDEX('Stock'!$G$2:$G$1000,MATCH(B208,'Stock'!$A$2:$A$1000,0)),""))</f>
        <v/>
      </c>
      <c r="I208" s="36">
        <f>IF(A208="","",EmballageDefaut)</f>
        <v/>
      </c>
      <c r="J208" s="35" t="n"/>
      <c r="K208" s="36">
        <f>IF(OR(A208="",D208=""),"",IF(OR(F208="Cancelled",F208="Returned"),0,D208-N(H208)-N(I208)-N(J208)))</f>
        <v/>
      </c>
      <c r="L208" s="36">
        <f>IF(OR(A208="",D208=""),"",IF(OR(F208="Cancelled",F208="Returned"),0,D208*TauxTotal))</f>
        <v/>
      </c>
      <c r="M208" s="36">
        <f>IF(K208="","",K208-L208)</f>
        <v/>
      </c>
      <c r="N208" s="40">
        <f>IF(OR(K208="",N(D208)=0),"",IF(OR(F208="Cancelled",F208="Returned"),"",M208/D208))</f>
        <v/>
      </c>
      <c r="O208" s="39">
        <f>IF(OR(A208="",B208=""),"",IFERROR(A208-INDEX('Stock'!$H$2:$H$1000,MATCH(B208,'Stock'!$A$2:$A$1000,0)),""))</f>
        <v/>
      </c>
      <c r="P208" s="41">
        <f>IF(G208="","",DATE(YEAR(G208),MONTH(G208),1))</f>
        <v/>
      </c>
    </row>
    <row r="209">
      <c r="A209" s="33" t="n"/>
      <c r="C209" s="38">
        <f>IF(B209="","",IFERROR(INDEX('Stock'!$C$2:$C$1000,MATCH(B209,'Stock'!$A$2:$A$1000,0)),""))</f>
        <v/>
      </c>
      <c r="D209" s="35" t="n"/>
      <c r="G209" s="33" t="n"/>
      <c r="H209" s="36">
        <f>IF(B209="","",IFERROR(INDEX('Stock'!$G$2:$G$1000,MATCH(B209,'Stock'!$A$2:$A$1000,0)),""))</f>
        <v/>
      </c>
      <c r="I209" s="36">
        <f>IF(A209="","",EmballageDefaut)</f>
        <v/>
      </c>
      <c r="J209" s="35" t="n"/>
      <c r="K209" s="36">
        <f>IF(OR(A209="",D209=""),"",IF(OR(F209="Cancelled",F209="Returned"),0,D209-N(H209)-N(I209)-N(J209)))</f>
        <v/>
      </c>
      <c r="L209" s="36">
        <f>IF(OR(A209="",D209=""),"",IF(OR(F209="Cancelled",F209="Returned"),0,D209*TauxTotal))</f>
        <v/>
      </c>
      <c r="M209" s="36">
        <f>IF(K209="","",K209-L209)</f>
        <v/>
      </c>
      <c r="N209" s="40">
        <f>IF(OR(K209="",N(D209)=0),"",IF(OR(F209="Cancelled",F209="Returned"),"",M209/D209))</f>
        <v/>
      </c>
      <c r="O209" s="39">
        <f>IF(OR(A209="",B209=""),"",IFERROR(A209-INDEX('Stock'!$H$2:$H$1000,MATCH(B209,'Stock'!$A$2:$A$1000,0)),""))</f>
        <v/>
      </c>
      <c r="P209" s="41">
        <f>IF(G209="","",DATE(YEAR(G209),MONTH(G209),1))</f>
        <v/>
      </c>
    </row>
    <row r="210">
      <c r="A210" s="33" t="n"/>
      <c r="C210" s="38">
        <f>IF(B210="","",IFERROR(INDEX('Stock'!$C$2:$C$1000,MATCH(B210,'Stock'!$A$2:$A$1000,0)),""))</f>
        <v/>
      </c>
      <c r="D210" s="35" t="n"/>
      <c r="G210" s="33" t="n"/>
      <c r="H210" s="36">
        <f>IF(B210="","",IFERROR(INDEX('Stock'!$G$2:$G$1000,MATCH(B210,'Stock'!$A$2:$A$1000,0)),""))</f>
        <v/>
      </c>
      <c r="I210" s="36">
        <f>IF(A210="","",EmballageDefaut)</f>
        <v/>
      </c>
      <c r="J210" s="35" t="n"/>
      <c r="K210" s="36">
        <f>IF(OR(A210="",D210=""),"",IF(OR(F210="Cancelled",F210="Returned"),0,D210-N(H210)-N(I210)-N(J210)))</f>
        <v/>
      </c>
      <c r="L210" s="36">
        <f>IF(OR(A210="",D210=""),"",IF(OR(F210="Cancelled",F210="Returned"),0,D210*TauxTotal))</f>
        <v/>
      </c>
      <c r="M210" s="36">
        <f>IF(K210="","",K210-L210)</f>
        <v/>
      </c>
      <c r="N210" s="40">
        <f>IF(OR(K210="",N(D210)=0),"",IF(OR(F210="Cancelled",F210="Returned"),"",M210/D210))</f>
        <v/>
      </c>
      <c r="O210" s="39">
        <f>IF(OR(A210="",B210=""),"",IFERROR(A210-INDEX('Stock'!$H$2:$H$1000,MATCH(B210,'Stock'!$A$2:$A$1000,0)),""))</f>
        <v/>
      </c>
      <c r="P210" s="41">
        <f>IF(G210="","",DATE(YEAR(G210),MONTH(G210),1))</f>
        <v/>
      </c>
    </row>
    <row r="211">
      <c r="A211" s="33" t="n"/>
      <c r="C211" s="38">
        <f>IF(B211="","",IFERROR(INDEX('Stock'!$C$2:$C$1000,MATCH(B211,'Stock'!$A$2:$A$1000,0)),""))</f>
        <v/>
      </c>
      <c r="D211" s="35" t="n"/>
      <c r="G211" s="33" t="n"/>
      <c r="H211" s="36">
        <f>IF(B211="","",IFERROR(INDEX('Stock'!$G$2:$G$1000,MATCH(B211,'Stock'!$A$2:$A$1000,0)),""))</f>
        <v/>
      </c>
      <c r="I211" s="36">
        <f>IF(A211="","",EmballageDefaut)</f>
        <v/>
      </c>
      <c r="J211" s="35" t="n"/>
      <c r="K211" s="36">
        <f>IF(OR(A211="",D211=""),"",IF(OR(F211="Cancelled",F211="Returned"),0,D211-N(H211)-N(I211)-N(J211)))</f>
        <v/>
      </c>
      <c r="L211" s="36">
        <f>IF(OR(A211="",D211=""),"",IF(OR(F211="Cancelled",F211="Returned"),0,D211*TauxTotal))</f>
        <v/>
      </c>
      <c r="M211" s="36">
        <f>IF(K211="","",K211-L211)</f>
        <v/>
      </c>
      <c r="N211" s="40">
        <f>IF(OR(K211="",N(D211)=0),"",IF(OR(F211="Cancelled",F211="Returned"),"",M211/D211))</f>
        <v/>
      </c>
      <c r="O211" s="39">
        <f>IF(OR(A211="",B211=""),"",IFERROR(A211-INDEX('Stock'!$H$2:$H$1000,MATCH(B211,'Stock'!$A$2:$A$1000,0)),""))</f>
        <v/>
      </c>
      <c r="P211" s="41">
        <f>IF(G211="","",DATE(YEAR(G211),MONTH(G211),1))</f>
        <v/>
      </c>
    </row>
    <row r="212">
      <c r="A212" s="33" t="n"/>
      <c r="C212" s="38">
        <f>IF(B212="","",IFERROR(INDEX('Stock'!$C$2:$C$1000,MATCH(B212,'Stock'!$A$2:$A$1000,0)),""))</f>
        <v/>
      </c>
      <c r="D212" s="35" t="n"/>
      <c r="G212" s="33" t="n"/>
      <c r="H212" s="36">
        <f>IF(B212="","",IFERROR(INDEX('Stock'!$G$2:$G$1000,MATCH(B212,'Stock'!$A$2:$A$1000,0)),""))</f>
        <v/>
      </c>
      <c r="I212" s="36">
        <f>IF(A212="","",EmballageDefaut)</f>
        <v/>
      </c>
      <c r="J212" s="35" t="n"/>
      <c r="K212" s="36">
        <f>IF(OR(A212="",D212=""),"",IF(OR(F212="Cancelled",F212="Returned"),0,D212-N(H212)-N(I212)-N(J212)))</f>
        <v/>
      </c>
      <c r="L212" s="36">
        <f>IF(OR(A212="",D212=""),"",IF(OR(F212="Cancelled",F212="Returned"),0,D212*TauxTotal))</f>
        <v/>
      </c>
      <c r="M212" s="36">
        <f>IF(K212="","",K212-L212)</f>
        <v/>
      </c>
      <c r="N212" s="40">
        <f>IF(OR(K212="",N(D212)=0),"",IF(OR(F212="Cancelled",F212="Returned"),"",M212/D212))</f>
        <v/>
      </c>
      <c r="O212" s="39">
        <f>IF(OR(A212="",B212=""),"",IFERROR(A212-INDEX('Stock'!$H$2:$H$1000,MATCH(B212,'Stock'!$A$2:$A$1000,0)),""))</f>
        <v/>
      </c>
      <c r="P212" s="41">
        <f>IF(G212="","",DATE(YEAR(G212),MONTH(G212),1))</f>
        <v/>
      </c>
    </row>
    <row r="213">
      <c r="A213" s="33" t="n"/>
      <c r="C213" s="38">
        <f>IF(B213="","",IFERROR(INDEX('Stock'!$C$2:$C$1000,MATCH(B213,'Stock'!$A$2:$A$1000,0)),""))</f>
        <v/>
      </c>
      <c r="D213" s="35" t="n"/>
      <c r="G213" s="33" t="n"/>
      <c r="H213" s="36">
        <f>IF(B213="","",IFERROR(INDEX('Stock'!$G$2:$G$1000,MATCH(B213,'Stock'!$A$2:$A$1000,0)),""))</f>
        <v/>
      </c>
      <c r="I213" s="36">
        <f>IF(A213="","",EmballageDefaut)</f>
        <v/>
      </c>
      <c r="J213" s="35" t="n"/>
      <c r="K213" s="36">
        <f>IF(OR(A213="",D213=""),"",IF(OR(F213="Cancelled",F213="Returned"),0,D213-N(H213)-N(I213)-N(J213)))</f>
        <v/>
      </c>
      <c r="L213" s="36">
        <f>IF(OR(A213="",D213=""),"",IF(OR(F213="Cancelled",F213="Returned"),0,D213*TauxTotal))</f>
        <v/>
      </c>
      <c r="M213" s="36">
        <f>IF(K213="","",K213-L213)</f>
        <v/>
      </c>
      <c r="N213" s="40">
        <f>IF(OR(K213="",N(D213)=0),"",IF(OR(F213="Cancelled",F213="Returned"),"",M213/D213))</f>
        <v/>
      </c>
      <c r="O213" s="39">
        <f>IF(OR(A213="",B213=""),"",IFERROR(A213-INDEX('Stock'!$H$2:$H$1000,MATCH(B213,'Stock'!$A$2:$A$1000,0)),""))</f>
        <v/>
      </c>
      <c r="P213" s="41">
        <f>IF(G213="","",DATE(YEAR(G213),MONTH(G213),1))</f>
        <v/>
      </c>
    </row>
    <row r="214">
      <c r="A214" s="33" t="n"/>
      <c r="C214" s="38">
        <f>IF(B214="","",IFERROR(INDEX('Stock'!$C$2:$C$1000,MATCH(B214,'Stock'!$A$2:$A$1000,0)),""))</f>
        <v/>
      </c>
      <c r="D214" s="35" t="n"/>
      <c r="G214" s="33" t="n"/>
      <c r="H214" s="36">
        <f>IF(B214="","",IFERROR(INDEX('Stock'!$G$2:$G$1000,MATCH(B214,'Stock'!$A$2:$A$1000,0)),""))</f>
        <v/>
      </c>
      <c r="I214" s="36">
        <f>IF(A214="","",EmballageDefaut)</f>
        <v/>
      </c>
      <c r="J214" s="35" t="n"/>
      <c r="K214" s="36">
        <f>IF(OR(A214="",D214=""),"",IF(OR(F214="Cancelled",F214="Returned"),0,D214-N(H214)-N(I214)-N(J214)))</f>
        <v/>
      </c>
      <c r="L214" s="36">
        <f>IF(OR(A214="",D214=""),"",IF(OR(F214="Cancelled",F214="Returned"),0,D214*TauxTotal))</f>
        <v/>
      </c>
      <c r="M214" s="36">
        <f>IF(K214="","",K214-L214)</f>
        <v/>
      </c>
      <c r="N214" s="40">
        <f>IF(OR(K214="",N(D214)=0),"",IF(OR(F214="Cancelled",F214="Returned"),"",M214/D214))</f>
        <v/>
      </c>
      <c r="O214" s="39">
        <f>IF(OR(A214="",B214=""),"",IFERROR(A214-INDEX('Stock'!$H$2:$H$1000,MATCH(B214,'Stock'!$A$2:$A$1000,0)),""))</f>
        <v/>
      </c>
      <c r="P214" s="41">
        <f>IF(G214="","",DATE(YEAR(G214),MONTH(G214),1))</f>
        <v/>
      </c>
    </row>
    <row r="215">
      <c r="A215" s="33" t="n"/>
      <c r="C215" s="38">
        <f>IF(B215="","",IFERROR(INDEX('Stock'!$C$2:$C$1000,MATCH(B215,'Stock'!$A$2:$A$1000,0)),""))</f>
        <v/>
      </c>
      <c r="D215" s="35" t="n"/>
      <c r="G215" s="33" t="n"/>
      <c r="H215" s="36">
        <f>IF(B215="","",IFERROR(INDEX('Stock'!$G$2:$G$1000,MATCH(B215,'Stock'!$A$2:$A$1000,0)),""))</f>
        <v/>
      </c>
      <c r="I215" s="36">
        <f>IF(A215="","",EmballageDefaut)</f>
        <v/>
      </c>
      <c r="J215" s="35" t="n"/>
      <c r="K215" s="36">
        <f>IF(OR(A215="",D215=""),"",IF(OR(F215="Cancelled",F215="Returned"),0,D215-N(H215)-N(I215)-N(J215)))</f>
        <v/>
      </c>
      <c r="L215" s="36">
        <f>IF(OR(A215="",D215=""),"",IF(OR(F215="Cancelled",F215="Returned"),0,D215*TauxTotal))</f>
        <v/>
      </c>
      <c r="M215" s="36">
        <f>IF(K215="","",K215-L215)</f>
        <v/>
      </c>
      <c r="N215" s="40">
        <f>IF(OR(K215="",N(D215)=0),"",IF(OR(F215="Cancelled",F215="Returned"),"",M215/D215))</f>
        <v/>
      </c>
      <c r="O215" s="39">
        <f>IF(OR(A215="",B215=""),"",IFERROR(A215-INDEX('Stock'!$H$2:$H$1000,MATCH(B215,'Stock'!$A$2:$A$1000,0)),""))</f>
        <v/>
      </c>
      <c r="P215" s="41">
        <f>IF(G215="","",DATE(YEAR(G215),MONTH(G215),1))</f>
        <v/>
      </c>
    </row>
    <row r="216">
      <c r="A216" s="33" t="n"/>
      <c r="C216" s="38">
        <f>IF(B216="","",IFERROR(INDEX('Stock'!$C$2:$C$1000,MATCH(B216,'Stock'!$A$2:$A$1000,0)),""))</f>
        <v/>
      </c>
      <c r="D216" s="35" t="n"/>
      <c r="G216" s="33" t="n"/>
      <c r="H216" s="36">
        <f>IF(B216="","",IFERROR(INDEX('Stock'!$G$2:$G$1000,MATCH(B216,'Stock'!$A$2:$A$1000,0)),""))</f>
        <v/>
      </c>
      <c r="I216" s="36">
        <f>IF(A216="","",EmballageDefaut)</f>
        <v/>
      </c>
      <c r="J216" s="35" t="n"/>
      <c r="K216" s="36">
        <f>IF(OR(A216="",D216=""),"",IF(OR(F216="Cancelled",F216="Returned"),0,D216-N(H216)-N(I216)-N(J216)))</f>
        <v/>
      </c>
      <c r="L216" s="36">
        <f>IF(OR(A216="",D216=""),"",IF(OR(F216="Cancelled",F216="Returned"),0,D216*TauxTotal))</f>
        <v/>
      </c>
      <c r="M216" s="36">
        <f>IF(K216="","",K216-L216)</f>
        <v/>
      </c>
      <c r="N216" s="40">
        <f>IF(OR(K216="",N(D216)=0),"",IF(OR(F216="Cancelled",F216="Returned"),"",M216/D216))</f>
        <v/>
      </c>
      <c r="O216" s="39">
        <f>IF(OR(A216="",B216=""),"",IFERROR(A216-INDEX('Stock'!$H$2:$H$1000,MATCH(B216,'Stock'!$A$2:$A$1000,0)),""))</f>
        <v/>
      </c>
      <c r="P216" s="41">
        <f>IF(G216="","",DATE(YEAR(G216),MONTH(G216),1))</f>
        <v/>
      </c>
    </row>
    <row r="217">
      <c r="A217" s="33" t="n"/>
      <c r="C217" s="38">
        <f>IF(B217="","",IFERROR(INDEX('Stock'!$C$2:$C$1000,MATCH(B217,'Stock'!$A$2:$A$1000,0)),""))</f>
        <v/>
      </c>
      <c r="D217" s="35" t="n"/>
      <c r="G217" s="33" t="n"/>
      <c r="H217" s="36">
        <f>IF(B217="","",IFERROR(INDEX('Stock'!$G$2:$G$1000,MATCH(B217,'Stock'!$A$2:$A$1000,0)),""))</f>
        <v/>
      </c>
      <c r="I217" s="36">
        <f>IF(A217="","",EmballageDefaut)</f>
        <v/>
      </c>
      <c r="J217" s="35" t="n"/>
      <c r="K217" s="36">
        <f>IF(OR(A217="",D217=""),"",IF(OR(F217="Cancelled",F217="Returned"),0,D217-N(H217)-N(I217)-N(J217)))</f>
        <v/>
      </c>
      <c r="L217" s="36">
        <f>IF(OR(A217="",D217=""),"",IF(OR(F217="Cancelled",F217="Returned"),0,D217*TauxTotal))</f>
        <v/>
      </c>
      <c r="M217" s="36">
        <f>IF(K217="","",K217-L217)</f>
        <v/>
      </c>
      <c r="N217" s="40">
        <f>IF(OR(K217="",N(D217)=0),"",IF(OR(F217="Cancelled",F217="Returned"),"",M217/D217))</f>
        <v/>
      </c>
      <c r="O217" s="39">
        <f>IF(OR(A217="",B217=""),"",IFERROR(A217-INDEX('Stock'!$H$2:$H$1000,MATCH(B217,'Stock'!$A$2:$A$1000,0)),""))</f>
        <v/>
      </c>
      <c r="P217" s="41">
        <f>IF(G217="","",DATE(YEAR(G217),MONTH(G217),1))</f>
        <v/>
      </c>
    </row>
    <row r="218">
      <c r="A218" s="33" t="n"/>
      <c r="C218" s="38">
        <f>IF(B218="","",IFERROR(INDEX('Stock'!$C$2:$C$1000,MATCH(B218,'Stock'!$A$2:$A$1000,0)),""))</f>
        <v/>
      </c>
      <c r="D218" s="35" t="n"/>
      <c r="G218" s="33" t="n"/>
      <c r="H218" s="36">
        <f>IF(B218="","",IFERROR(INDEX('Stock'!$G$2:$G$1000,MATCH(B218,'Stock'!$A$2:$A$1000,0)),""))</f>
        <v/>
      </c>
      <c r="I218" s="36">
        <f>IF(A218="","",EmballageDefaut)</f>
        <v/>
      </c>
      <c r="J218" s="35" t="n"/>
      <c r="K218" s="36">
        <f>IF(OR(A218="",D218=""),"",IF(OR(F218="Cancelled",F218="Returned"),0,D218-N(H218)-N(I218)-N(J218)))</f>
        <v/>
      </c>
      <c r="L218" s="36">
        <f>IF(OR(A218="",D218=""),"",IF(OR(F218="Cancelled",F218="Returned"),0,D218*TauxTotal))</f>
        <v/>
      </c>
      <c r="M218" s="36">
        <f>IF(K218="","",K218-L218)</f>
        <v/>
      </c>
      <c r="N218" s="40">
        <f>IF(OR(K218="",N(D218)=0),"",IF(OR(F218="Cancelled",F218="Returned"),"",M218/D218))</f>
        <v/>
      </c>
      <c r="O218" s="39">
        <f>IF(OR(A218="",B218=""),"",IFERROR(A218-INDEX('Stock'!$H$2:$H$1000,MATCH(B218,'Stock'!$A$2:$A$1000,0)),""))</f>
        <v/>
      </c>
      <c r="P218" s="41">
        <f>IF(G218="","",DATE(YEAR(G218),MONTH(G218),1))</f>
        <v/>
      </c>
    </row>
    <row r="219">
      <c r="A219" s="33" t="n"/>
      <c r="C219" s="38">
        <f>IF(B219="","",IFERROR(INDEX('Stock'!$C$2:$C$1000,MATCH(B219,'Stock'!$A$2:$A$1000,0)),""))</f>
        <v/>
      </c>
      <c r="D219" s="35" t="n"/>
      <c r="G219" s="33" t="n"/>
      <c r="H219" s="36">
        <f>IF(B219="","",IFERROR(INDEX('Stock'!$G$2:$G$1000,MATCH(B219,'Stock'!$A$2:$A$1000,0)),""))</f>
        <v/>
      </c>
      <c r="I219" s="36">
        <f>IF(A219="","",EmballageDefaut)</f>
        <v/>
      </c>
      <c r="J219" s="35" t="n"/>
      <c r="K219" s="36">
        <f>IF(OR(A219="",D219=""),"",IF(OR(F219="Cancelled",F219="Returned"),0,D219-N(H219)-N(I219)-N(J219)))</f>
        <v/>
      </c>
      <c r="L219" s="36">
        <f>IF(OR(A219="",D219=""),"",IF(OR(F219="Cancelled",F219="Returned"),0,D219*TauxTotal))</f>
        <v/>
      </c>
      <c r="M219" s="36">
        <f>IF(K219="","",K219-L219)</f>
        <v/>
      </c>
      <c r="N219" s="40">
        <f>IF(OR(K219="",N(D219)=0),"",IF(OR(F219="Cancelled",F219="Returned"),"",M219/D219))</f>
        <v/>
      </c>
      <c r="O219" s="39">
        <f>IF(OR(A219="",B219=""),"",IFERROR(A219-INDEX('Stock'!$H$2:$H$1000,MATCH(B219,'Stock'!$A$2:$A$1000,0)),""))</f>
        <v/>
      </c>
      <c r="P219" s="41">
        <f>IF(G219="","",DATE(YEAR(G219),MONTH(G219),1))</f>
        <v/>
      </c>
    </row>
    <row r="220">
      <c r="A220" s="33" t="n"/>
      <c r="C220" s="38">
        <f>IF(B220="","",IFERROR(INDEX('Stock'!$C$2:$C$1000,MATCH(B220,'Stock'!$A$2:$A$1000,0)),""))</f>
        <v/>
      </c>
      <c r="D220" s="35" t="n"/>
      <c r="G220" s="33" t="n"/>
      <c r="H220" s="36">
        <f>IF(B220="","",IFERROR(INDEX('Stock'!$G$2:$G$1000,MATCH(B220,'Stock'!$A$2:$A$1000,0)),""))</f>
        <v/>
      </c>
      <c r="I220" s="36">
        <f>IF(A220="","",EmballageDefaut)</f>
        <v/>
      </c>
      <c r="J220" s="35" t="n"/>
      <c r="K220" s="36">
        <f>IF(OR(A220="",D220=""),"",IF(OR(F220="Cancelled",F220="Returned"),0,D220-N(H220)-N(I220)-N(J220)))</f>
        <v/>
      </c>
      <c r="L220" s="36">
        <f>IF(OR(A220="",D220=""),"",IF(OR(F220="Cancelled",F220="Returned"),0,D220*TauxTotal))</f>
        <v/>
      </c>
      <c r="M220" s="36">
        <f>IF(K220="","",K220-L220)</f>
        <v/>
      </c>
      <c r="N220" s="40">
        <f>IF(OR(K220="",N(D220)=0),"",IF(OR(F220="Cancelled",F220="Returned"),"",M220/D220))</f>
        <v/>
      </c>
      <c r="O220" s="39">
        <f>IF(OR(A220="",B220=""),"",IFERROR(A220-INDEX('Stock'!$H$2:$H$1000,MATCH(B220,'Stock'!$A$2:$A$1000,0)),""))</f>
        <v/>
      </c>
      <c r="P220" s="41">
        <f>IF(G220="","",DATE(YEAR(G220),MONTH(G220),1))</f>
        <v/>
      </c>
    </row>
    <row r="221">
      <c r="A221" s="33" t="n"/>
      <c r="C221" s="38">
        <f>IF(B221="","",IFERROR(INDEX('Stock'!$C$2:$C$1000,MATCH(B221,'Stock'!$A$2:$A$1000,0)),""))</f>
        <v/>
      </c>
      <c r="D221" s="35" t="n"/>
      <c r="G221" s="33" t="n"/>
      <c r="H221" s="36">
        <f>IF(B221="","",IFERROR(INDEX('Stock'!$G$2:$G$1000,MATCH(B221,'Stock'!$A$2:$A$1000,0)),""))</f>
        <v/>
      </c>
      <c r="I221" s="36">
        <f>IF(A221="","",EmballageDefaut)</f>
        <v/>
      </c>
      <c r="J221" s="35" t="n"/>
      <c r="K221" s="36">
        <f>IF(OR(A221="",D221=""),"",IF(OR(F221="Cancelled",F221="Returned"),0,D221-N(H221)-N(I221)-N(J221)))</f>
        <v/>
      </c>
      <c r="L221" s="36">
        <f>IF(OR(A221="",D221=""),"",IF(OR(F221="Cancelled",F221="Returned"),0,D221*TauxTotal))</f>
        <v/>
      </c>
      <c r="M221" s="36">
        <f>IF(K221="","",K221-L221)</f>
        <v/>
      </c>
      <c r="N221" s="40">
        <f>IF(OR(K221="",N(D221)=0),"",IF(OR(F221="Cancelled",F221="Returned"),"",M221/D221))</f>
        <v/>
      </c>
      <c r="O221" s="39">
        <f>IF(OR(A221="",B221=""),"",IFERROR(A221-INDEX('Stock'!$H$2:$H$1000,MATCH(B221,'Stock'!$A$2:$A$1000,0)),""))</f>
        <v/>
      </c>
      <c r="P221" s="41">
        <f>IF(G221="","",DATE(YEAR(G221),MONTH(G221),1))</f>
        <v/>
      </c>
    </row>
    <row r="222">
      <c r="A222" s="33" t="n"/>
      <c r="C222" s="38">
        <f>IF(B222="","",IFERROR(INDEX('Stock'!$C$2:$C$1000,MATCH(B222,'Stock'!$A$2:$A$1000,0)),""))</f>
        <v/>
      </c>
      <c r="D222" s="35" t="n"/>
      <c r="G222" s="33" t="n"/>
      <c r="H222" s="36">
        <f>IF(B222="","",IFERROR(INDEX('Stock'!$G$2:$G$1000,MATCH(B222,'Stock'!$A$2:$A$1000,0)),""))</f>
        <v/>
      </c>
      <c r="I222" s="36">
        <f>IF(A222="","",EmballageDefaut)</f>
        <v/>
      </c>
      <c r="J222" s="35" t="n"/>
      <c r="K222" s="36">
        <f>IF(OR(A222="",D222=""),"",IF(OR(F222="Cancelled",F222="Returned"),0,D222-N(H222)-N(I222)-N(J222)))</f>
        <v/>
      </c>
      <c r="L222" s="36">
        <f>IF(OR(A222="",D222=""),"",IF(OR(F222="Cancelled",F222="Returned"),0,D222*TauxTotal))</f>
        <v/>
      </c>
      <c r="M222" s="36">
        <f>IF(K222="","",K222-L222)</f>
        <v/>
      </c>
      <c r="N222" s="40">
        <f>IF(OR(K222="",N(D222)=0),"",IF(OR(F222="Cancelled",F222="Returned"),"",M222/D222))</f>
        <v/>
      </c>
      <c r="O222" s="39">
        <f>IF(OR(A222="",B222=""),"",IFERROR(A222-INDEX('Stock'!$H$2:$H$1000,MATCH(B222,'Stock'!$A$2:$A$1000,0)),""))</f>
        <v/>
      </c>
      <c r="P222" s="41">
        <f>IF(G222="","",DATE(YEAR(G222),MONTH(G222),1))</f>
        <v/>
      </c>
    </row>
    <row r="223">
      <c r="A223" s="33" t="n"/>
      <c r="C223" s="38">
        <f>IF(B223="","",IFERROR(INDEX('Stock'!$C$2:$C$1000,MATCH(B223,'Stock'!$A$2:$A$1000,0)),""))</f>
        <v/>
      </c>
      <c r="D223" s="35" t="n"/>
      <c r="G223" s="33" t="n"/>
      <c r="H223" s="36">
        <f>IF(B223="","",IFERROR(INDEX('Stock'!$G$2:$G$1000,MATCH(B223,'Stock'!$A$2:$A$1000,0)),""))</f>
        <v/>
      </c>
      <c r="I223" s="36">
        <f>IF(A223="","",EmballageDefaut)</f>
        <v/>
      </c>
      <c r="J223" s="35" t="n"/>
      <c r="K223" s="36">
        <f>IF(OR(A223="",D223=""),"",IF(OR(F223="Cancelled",F223="Returned"),0,D223-N(H223)-N(I223)-N(J223)))</f>
        <v/>
      </c>
      <c r="L223" s="36">
        <f>IF(OR(A223="",D223=""),"",IF(OR(F223="Cancelled",F223="Returned"),0,D223*TauxTotal))</f>
        <v/>
      </c>
      <c r="M223" s="36">
        <f>IF(K223="","",K223-L223)</f>
        <v/>
      </c>
      <c r="N223" s="40">
        <f>IF(OR(K223="",N(D223)=0),"",IF(OR(F223="Cancelled",F223="Returned"),"",M223/D223))</f>
        <v/>
      </c>
      <c r="O223" s="39">
        <f>IF(OR(A223="",B223=""),"",IFERROR(A223-INDEX('Stock'!$H$2:$H$1000,MATCH(B223,'Stock'!$A$2:$A$1000,0)),""))</f>
        <v/>
      </c>
      <c r="P223" s="41">
        <f>IF(G223="","",DATE(YEAR(G223),MONTH(G223),1))</f>
        <v/>
      </c>
    </row>
    <row r="224">
      <c r="A224" s="33" t="n"/>
      <c r="C224" s="38">
        <f>IF(B224="","",IFERROR(INDEX('Stock'!$C$2:$C$1000,MATCH(B224,'Stock'!$A$2:$A$1000,0)),""))</f>
        <v/>
      </c>
      <c r="D224" s="35" t="n"/>
      <c r="G224" s="33" t="n"/>
      <c r="H224" s="36">
        <f>IF(B224="","",IFERROR(INDEX('Stock'!$G$2:$G$1000,MATCH(B224,'Stock'!$A$2:$A$1000,0)),""))</f>
        <v/>
      </c>
      <c r="I224" s="36">
        <f>IF(A224="","",EmballageDefaut)</f>
        <v/>
      </c>
      <c r="J224" s="35" t="n"/>
      <c r="K224" s="36">
        <f>IF(OR(A224="",D224=""),"",IF(OR(F224="Cancelled",F224="Returned"),0,D224-N(H224)-N(I224)-N(J224)))</f>
        <v/>
      </c>
      <c r="L224" s="36">
        <f>IF(OR(A224="",D224=""),"",IF(OR(F224="Cancelled",F224="Returned"),0,D224*TauxTotal))</f>
        <v/>
      </c>
      <c r="M224" s="36">
        <f>IF(K224="","",K224-L224)</f>
        <v/>
      </c>
      <c r="N224" s="40">
        <f>IF(OR(K224="",N(D224)=0),"",IF(OR(F224="Cancelled",F224="Returned"),"",M224/D224))</f>
        <v/>
      </c>
      <c r="O224" s="39">
        <f>IF(OR(A224="",B224=""),"",IFERROR(A224-INDEX('Stock'!$H$2:$H$1000,MATCH(B224,'Stock'!$A$2:$A$1000,0)),""))</f>
        <v/>
      </c>
      <c r="P224" s="41">
        <f>IF(G224="","",DATE(YEAR(G224),MONTH(G224),1))</f>
        <v/>
      </c>
    </row>
    <row r="225">
      <c r="A225" s="33" t="n"/>
      <c r="C225" s="38">
        <f>IF(B225="","",IFERROR(INDEX('Stock'!$C$2:$C$1000,MATCH(B225,'Stock'!$A$2:$A$1000,0)),""))</f>
        <v/>
      </c>
      <c r="D225" s="35" t="n"/>
      <c r="G225" s="33" t="n"/>
      <c r="H225" s="36">
        <f>IF(B225="","",IFERROR(INDEX('Stock'!$G$2:$G$1000,MATCH(B225,'Stock'!$A$2:$A$1000,0)),""))</f>
        <v/>
      </c>
      <c r="I225" s="36">
        <f>IF(A225="","",EmballageDefaut)</f>
        <v/>
      </c>
      <c r="J225" s="35" t="n"/>
      <c r="K225" s="36">
        <f>IF(OR(A225="",D225=""),"",IF(OR(F225="Cancelled",F225="Returned"),0,D225-N(H225)-N(I225)-N(J225)))</f>
        <v/>
      </c>
      <c r="L225" s="36">
        <f>IF(OR(A225="",D225=""),"",IF(OR(F225="Cancelled",F225="Returned"),0,D225*TauxTotal))</f>
        <v/>
      </c>
      <c r="M225" s="36">
        <f>IF(K225="","",K225-L225)</f>
        <v/>
      </c>
      <c r="N225" s="40">
        <f>IF(OR(K225="",N(D225)=0),"",IF(OR(F225="Cancelled",F225="Returned"),"",M225/D225))</f>
        <v/>
      </c>
      <c r="O225" s="39">
        <f>IF(OR(A225="",B225=""),"",IFERROR(A225-INDEX('Stock'!$H$2:$H$1000,MATCH(B225,'Stock'!$A$2:$A$1000,0)),""))</f>
        <v/>
      </c>
      <c r="P225" s="41">
        <f>IF(G225="","",DATE(YEAR(G225),MONTH(G225),1))</f>
        <v/>
      </c>
    </row>
    <row r="226">
      <c r="A226" s="33" t="n"/>
      <c r="C226" s="38">
        <f>IF(B226="","",IFERROR(INDEX('Stock'!$C$2:$C$1000,MATCH(B226,'Stock'!$A$2:$A$1000,0)),""))</f>
        <v/>
      </c>
      <c r="D226" s="35" t="n"/>
      <c r="G226" s="33" t="n"/>
      <c r="H226" s="36">
        <f>IF(B226="","",IFERROR(INDEX('Stock'!$G$2:$G$1000,MATCH(B226,'Stock'!$A$2:$A$1000,0)),""))</f>
        <v/>
      </c>
      <c r="I226" s="36">
        <f>IF(A226="","",EmballageDefaut)</f>
        <v/>
      </c>
      <c r="J226" s="35" t="n"/>
      <c r="K226" s="36">
        <f>IF(OR(A226="",D226=""),"",IF(OR(F226="Cancelled",F226="Returned"),0,D226-N(H226)-N(I226)-N(J226)))</f>
        <v/>
      </c>
      <c r="L226" s="36">
        <f>IF(OR(A226="",D226=""),"",IF(OR(F226="Cancelled",F226="Returned"),0,D226*TauxTotal))</f>
        <v/>
      </c>
      <c r="M226" s="36">
        <f>IF(K226="","",K226-L226)</f>
        <v/>
      </c>
      <c r="N226" s="40">
        <f>IF(OR(K226="",N(D226)=0),"",IF(OR(F226="Cancelled",F226="Returned"),"",M226/D226))</f>
        <v/>
      </c>
      <c r="O226" s="39">
        <f>IF(OR(A226="",B226=""),"",IFERROR(A226-INDEX('Stock'!$H$2:$H$1000,MATCH(B226,'Stock'!$A$2:$A$1000,0)),""))</f>
        <v/>
      </c>
      <c r="P226" s="41">
        <f>IF(G226="","",DATE(YEAR(G226),MONTH(G226),1))</f>
        <v/>
      </c>
    </row>
    <row r="227">
      <c r="A227" s="33" t="n"/>
      <c r="C227" s="38">
        <f>IF(B227="","",IFERROR(INDEX('Stock'!$C$2:$C$1000,MATCH(B227,'Stock'!$A$2:$A$1000,0)),""))</f>
        <v/>
      </c>
      <c r="D227" s="35" t="n"/>
      <c r="G227" s="33" t="n"/>
      <c r="H227" s="36">
        <f>IF(B227="","",IFERROR(INDEX('Stock'!$G$2:$G$1000,MATCH(B227,'Stock'!$A$2:$A$1000,0)),""))</f>
        <v/>
      </c>
      <c r="I227" s="36">
        <f>IF(A227="","",EmballageDefaut)</f>
        <v/>
      </c>
      <c r="J227" s="35" t="n"/>
      <c r="K227" s="36">
        <f>IF(OR(A227="",D227=""),"",IF(OR(F227="Cancelled",F227="Returned"),0,D227-N(H227)-N(I227)-N(J227)))</f>
        <v/>
      </c>
      <c r="L227" s="36">
        <f>IF(OR(A227="",D227=""),"",IF(OR(F227="Cancelled",F227="Returned"),0,D227*TauxTotal))</f>
        <v/>
      </c>
      <c r="M227" s="36">
        <f>IF(K227="","",K227-L227)</f>
        <v/>
      </c>
      <c r="N227" s="40">
        <f>IF(OR(K227="",N(D227)=0),"",IF(OR(F227="Cancelled",F227="Returned"),"",M227/D227))</f>
        <v/>
      </c>
      <c r="O227" s="39">
        <f>IF(OR(A227="",B227=""),"",IFERROR(A227-INDEX('Stock'!$H$2:$H$1000,MATCH(B227,'Stock'!$A$2:$A$1000,0)),""))</f>
        <v/>
      </c>
      <c r="P227" s="41">
        <f>IF(G227="","",DATE(YEAR(G227),MONTH(G227),1))</f>
        <v/>
      </c>
    </row>
    <row r="228">
      <c r="A228" s="33" t="n"/>
      <c r="C228" s="38">
        <f>IF(B228="","",IFERROR(INDEX('Stock'!$C$2:$C$1000,MATCH(B228,'Stock'!$A$2:$A$1000,0)),""))</f>
        <v/>
      </c>
      <c r="D228" s="35" t="n"/>
      <c r="G228" s="33" t="n"/>
      <c r="H228" s="36">
        <f>IF(B228="","",IFERROR(INDEX('Stock'!$G$2:$G$1000,MATCH(B228,'Stock'!$A$2:$A$1000,0)),""))</f>
        <v/>
      </c>
      <c r="I228" s="36">
        <f>IF(A228="","",EmballageDefaut)</f>
        <v/>
      </c>
      <c r="J228" s="35" t="n"/>
      <c r="K228" s="36">
        <f>IF(OR(A228="",D228=""),"",IF(OR(F228="Cancelled",F228="Returned"),0,D228-N(H228)-N(I228)-N(J228)))</f>
        <v/>
      </c>
      <c r="L228" s="36">
        <f>IF(OR(A228="",D228=""),"",IF(OR(F228="Cancelled",F228="Returned"),0,D228*TauxTotal))</f>
        <v/>
      </c>
      <c r="M228" s="36">
        <f>IF(K228="","",K228-L228)</f>
        <v/>
      </c>
      <c r="N228" s="40">
        <f>IF(OR(K228="",N(D228)=0),"",IF(OR(F228="Cancelled",F228="Returned"),"",M228/D228))</f>
        <v/>
      </c>
      <c r="O228" s="39">
        <f>IF(OR(A228="",B228=""),"",IFERROR(A228-INDEX('Stock'!$H$2:$H$1000,MATCH(B228,'Stock'!$A$2:$A$1000,0)),""))</f>
        <v/>
      </c>
      <c r="P228" s="41">
        <f>IF(G228="","",DATE(YEAR(G228),MONTH(G228),1))</f>
        <v/>
      </c>
    </row>
    <row r="229">
      <c r="A229" s="33" t="n"/>
      <c r="C229" s="38">
        <f>IF(B229="","",IFERROR(INDEX('Stock'!$C$2:$C$1000,MATCH(B229,'Stock'!$A$2:$A$1000,0)),""))</f>
        <v/>
      </c>
      <c r="D229" s="35" t="n"/>
      <c r="G229" s="33" t="n"/>
      <c r="H229" s="36">
        <f>IF(B229="","",IFERROR(INDEX('Stock'!$G$2:$G$1000,MATCH(B229,'Stock'!$A$2:$A$1000,0)),""))</f>
        <v/>
      </c>
      <c r="I229" s="36">
        <f>IF(A229="","",EmballageDefaut)</f>
        <v/>
      </c>
      <c r="J229" s="35" t="n"/>
      <c r="K229" s="36">
        <f>IF(OR(A229="",D229=""),"",IF(OR(F229="Cancelled",F229="Returned"),0,D229-N(H229)-N(I229)-N(J229)))</f>
        <v/>
      </c>
      <c r="L229" s="36">
        <f>IF(OR(A229="",D229=""),"",IF(OR(F229="Cancelled",F229="Returned"),0,D229*TauxTotal))</f>
        <v/>
      </c>
      <c r="M229" s="36">
        <f>IF(K229="","",K229-L229)</f>
        <v/>
      </c>
      <c r="N229" s="40">
        <f>IF(OR(K229="",N(D229)=0),"",IF(OR(F229="Cancelled",F229="Returned"),"",M229/D229))</f>
        <v/>
      </c>
      <c r="O229" s="39">
        <f>IF(OR(A229="",B229=""),"",IFERROR(A229-INDEX('Stock'!$H$2:$H$1000,MATCH(B229,'Stock'!$A$2:$A$1000,0)),""))</f>
        <v/>
      </c>
      <c r="P229" s="41">
        <f>IF(G229="","",DATE(YEAR(G229),MONTH(G229),1))</f>
        <v/>
      </c>
    </row>
    <row r="230">
      <c r="A230" s="33" t="n"/>
      <c r="C230" s="38">
        <f>IF(B230="","",IFERROR(INDEX('Stock'!$C$2:$C$1000,MATCH(B230,'Stock'!$A$2:$A$1000,0)),""))</f>
        <v/>
      </c>
      <c r="D230" s="35" t="n"/>
      <c r="G230" s="33" t="n"/>
      <c r="H230" s="36">
        <f>IF(B230="","",IFERROR(INDEX('Stock'!$G$2:$G$1000,MATCH(B230,'Stock'!$A$2:$A$1000,0)),""))</f>
        <v/>
      </c>
      <c r="I230" s="36">
        <f>IF(A230="","",EmballageDefaut)</f>
        <v/>
      </c>
      <c r="J230" s="35" t="n"/>
      <c r="K230" s="36">
        <f>IF(OR(A230="",D230=""),"",IF(OR(F230="Cancelled",F230="Returned"),0,D230-N(H230)-N(I230)-N(J230)))</f>
        <v/>
      </c>
      <c r="L230" s="36">
        <f>IF(OR(A230="",D230=""),"",IF(OR(F230="Cancelled",F230="Returned"),0,D230*TauxTotal))</f>
        <v/>
      </c>
      <c r="M230" s="36">
        <f>IF(K230="","",K230-L230)</f>
        <v/>
      </c>
      <c r="N230" s="40">
        <f>IF(OR(K230="",N(D230)=0),"",IF(OR(F230="Cancelled",F230="Returned"),"",M230/D230))</f>
        <v/>
      </c>
      <c r="O230" s="39">
        <f>IF(OR(A230="",B230=""),"",IFERROR(A230-INDEX('Stock'!$H$2:$H$1000,MATCH(B230,'Stock'!$A$2:$A$1000,0)),""))</f>
        <v/>
      </c>
      <c r="P230" s="41">
        <f>IF(G230="","",DATE(YEAR(G230),MONTH(G230),1))</f>
        <v/>
      </c>
    </row>
    <row r="231">
      <c r="A231" s="33" t="n"/>
      <c r="C231" s="38">
        <f>IF(B231="","",IFERROR(INDEX('Stock'!$C$2:$C$1000,MATCH(B231,'Stock'!$A$2:$A$1000,0)),""))</f>
        <v/>
      </c>
      <c r="D231" s="35" t="n"/>
      <c r="G231" s="33" t="n"/>
      <c r="H231" s="36">
        <f>IF(B231="","",IFERROR(INDEX('Stock'!$G$2:$G$1000,MATCH(B231,'Stock'!$A$2:$A$1000,0)),""))</f>
        <v/>
      </c>
      <c r="I231" s="36">
        <f>IF(A231="","",EmballageDefaut)</f>
        <v/>
      </c>
      <c r="J231" s="35" t="n"/>
      <c r="K231" s="36">
        <f>IF(OR(A231="",D231=""),"",IF(OR(F231="Cancelled",F231="Returned"),0,D231-N(H231)-N(I231)-N(J231)))</f>
        <v/>
      </c>
      <c r="L231" s="36">
        <f>IF(OR(A231="",D231=""),"",IF(OR(F231="Cancelled",F231="Returned"),0,D231*TauxTotal))</f>
        <v/>
      </c>
      <c r="M231" s="36">
        <f>IF(K231="","",K231-L231)</f>
        <v/>
      </c>
      <c r="N231" s="40">
        <f>IF(OR(K231="",N(D231)=0),"",IF(OR(F231="Cancelled",F231="Returned"),"",M231/D231))</f>
        <v/>
      </c>
      <c r="O231" s="39">
        <f>IF(OR(A231="",B231=""),"",IFERROR(A231-INDEX('Stock'!$H$2:$H$1000,MATCH(B231,'Stock'!$A$2:$A$1000,0)),""))</f>
        <v/>
      </c>
      <c r="P231" s="41">
        <f>IF(G231="","",DATE(YEAR(G231),MONTH(G231),1))</f>
        <v/>
      </c>
    </row>
    <row r="232">
      <c r="A232" s="33" t="n"/>
      <c r="C232" s="38">
        <f>IF(B232="","",IFERROR(INDEX('Stock'!$C$2:$C$1000,MATCH(B232,'Stock'!$A$2:$A$1000,0)),""))</f>
        <v/>
      </c>
      <c r="D232" s="35" t="n"/>
      <c r="G232" s="33" t="n"/>
      <c r="H232" s="36">
        <f>IF(B232="","",IFERROR(INDEX('Stock'!$G$2:$G$1000,MATCH(B232,'Stock'!$A$2:$A$1000,0)),""))</f>
        <v/>
      </c>
      <c r="I232" s="36">
        <f>IF(A232="","",EmballageDefaut)</f>
        <v/>
      </c>
      <c r="J232" s="35" t="n"/>
      <c r="K232" s="36">
        <f>IF(OR(A232="",D232=""),"",IF(OR(F232="Cancelled",F232="Returned"),0,D232-N(H232)-N(I232)-N(J232)))</f>
        <v/>
      </c>
      <c r="L232" s="36">
        <f>IF(OR(A232="",D232=""),"",IF(OR(F232="Cancelled",F232="Returned"),0,D232*TauxTotal))</f>
        <v/>
      </c>
      <c r="M232" s="36">
        <f>IF(K232="","",K232-L232)</f>
        <v/>
      </c>
      <c r="N232" s="40">
        <f>IF(OR(K232="",N(D232)=0),"",IF(OR(F232="Cancelled",F232="Returned"),"",M232/D232))</f>
        <v/>
      </c>
      <c r="O232" s="39">
        <f>IF(OR(A232="",B232=""),"",IFERROR(A232-INDEX('Stock'!$H$2:$H$1000,MATCH(B232,'Stock'!$A$2:$A$1000,0)),""))</f>
        <v/>
      </c>
      <c r="P232" s="41">
        <f>IF(G232="","",DATE(YEAR(G232),MONTH(G232),1))</f>
        <v/>
      </c>
    </row>
    <row r="233">
      <c r="A233" s="33" t="n"/>
      <c r="C233" s="38">
        <f>IF(B233="","",IFERROR(INDEX('Stock'!$C$2:$C$1000,MATCH(B233,'Stock'!$A$2:$A$1000,0)),""))</f>
        <v/>
      </c>
      <c r="D233" s="35" t="n"/>
      <c r="G233" s="33" t="n"/>
      <c r="H233" s="36">
        <f>IF(B233="","",IFERROR(INDEX('Stock'!$G$2:$G$1000,MATCH(B233,'Stock'!$A$2:$A$1000,0)),""))</f>
        <v/>
      </c>
      <c r="I233" s="36">
        <f>IF(A233="","",EmballageDefaut)</f>
        <v/>
      </c>
      <c r="J233" s="35" t="n"/>
      <c r="K233" s="36">
        <f>IF(OR(A233="",D233=""),"",IF(OR(F233="Cancelled",F233="Returned"),0,D233-N(H233)-N(I233)-N(J233)))</f>
        <v/>
      </c>
      <c r="L233" s="36">
        <f>IF(OR(A233="",D233=""),"",IF(OR(F233="Cancelled",F233="Returned"),0,D233*TauxTotal))</f>
        <v/>
      </c>
      <c r="M233" s="36">
        <f>IF(K233="","",K233-L233)</f>
        <v/>
      </c>
      <c r="N233" s="40">
        <f>IF(OR(K233="",N(D233)=0),"",IF(OR(F233="Cancelled",F233="Returned"),"",M233/D233))</f>
        <v/>
      </c>
      <c r="O233" s="39">
        <f>IF(OR(A233="",B233=""),"",IFERROR(A233-INDEX('Stock'!$H$2:$H$1000,MATCH(B233,'Stock'!$A$2:$A$1000,0)),""))</f>
        <v/>
      </c>
      <c r="P233" s="41">
        <f>IF(G233="","",DATE(YEAR(G233),MONTH(G233),1))</f>
        <v/>
      </c>
    </row>
    <row r="234">
      <c r="A234" s="33" t="n"/>
      <c r="C234" s="38">
        <f>IF(B234="","",IFERROR(INDEX('Stock'!$C$2:$C$1000,MATCH(B234,'Stock'!$A$2:$A$1000,0)),""))</f>
        <v/>
      </c>
      <c r="D234" s="35" t="n"/>
      <c r="G234" s="33" t="n"/>
      <c r="H234" s="36">
        <f>IF(B234="","",IFERROR(INDEX('Stock'!$G$2:$G$1000,MATCH(B234,'Stock'!$A$2:$A$1000,0)),""))</f>
        <v/>
      </c>
      <c r="I234" s="36">
        <f>IF(A234="","",EmballageDefaut)</f>
        <v/>
      </c>
      <c r="J234" s="35" t="n"/>
      <c r="K234" s="36">
        <f>IF(OR(A234="",D234=""),"",IF(OR(F234="Cancelled",F234="Returned"),0,D234-N(H234)-N(I234)-N(J234)))</f>
        <v/>
      </c>
      <c r="L234" s="36">
        <f>IF(OR(A234="",D234=""),"",IF(OR(F234="Cancelled",F234="Returned"),0,D234*TauxTotal))</f>
        <v/>
      </c>
      <c r="M234" s="36">
        <f>IF(K234="","",K234-L234)</f>
        <v/>
      </c>
      <c r="N234" s="40">
        <f>IF(OR(K234="",N(D234)=0),"",IF(OR(F234="Cancelled",F234="Returned"),"",M234/D234))</f>
        <v/>
      </c>
      <c r="O234" s="39">
        <f>IF(OR(A234="",B234=""),"",IFERROR(A234-INDEX('Stock'!$H$2:$H$1000,MATCH(B234,'Stock'!$A$2:$A$1000,0)),""))</f>
        <v/>
      </c>
      <c r="P234" s="41">
        <f>IF(G234="","",DATE(YEAR(G234),MONTH(G234),1))</f>
        <v/>
      </c>
    </row>
    <row r="235">
      <c r="A235" s="33" t="n"/>
      <c r="C235" s="38">
        <f>IF(B235="","",IFERROR(INDEX('Stock'!$C$2:$C$1000,MATCH(B235,'Stock'!$A$2:$A$1000,0)),""))</f>
        <v/>
      </c>
      <c r="D235" s="35" t="n"/>
      <c r="G235" s="33" t="n"/>
      <c r="H235" s="36">
        <f>IF(B235="","",IFERROR(INDEX('Stock'!$G$2:$G$1000,MATCH(B235,'Stock'!$A$2:$A$1000,0)),""))</f>
        <v/>
      </c>
      <c r="I235" s="36">
        <f>IF(A235="","",EmballageDefaut)</f>
        <v/>
      </c>
      <c r="J235" s="35" t="n"/>
      <c r="K235" s="36">
        <f>IF(OR(A235="",D235=""),"",IF(OR(F235="Cancelled",F235="Returned"),0,D235-N(H235)-N(I235)-N(J235)))</f>
        <v/>
      </c>
      <c r="L235" s="36">
        <f>IF(OR(A235="",D235=""),"",IF(OR(F235="Cancelled",F235="Returned"),0,D235*TauxTotal))</f>
        <v/>
      </c>
      <c r="M235" s="36">
        <f>IF(K235="","",K235-L235)</f>
        <v/>
      </c>
      <c r="N235" s="40">
        <f>IF(OR(K235="",N(D235)=0),"",IF(OR(F235="Cancelled",F235="Returned"),"",M235/D235))</f>
        <v/>
      </c>
      <c r="O235" s="39">
        <f>IF(OR(A235="",B235=""),"",IFERROR(A235-INDEX('Stock'!$H$2:$H$1000,MATCH(B235,'Stock'!$A$2:$A$1000,0)),""))</f>
        <v/>
      </c>
      <c r="P235" s="41">
        <f>IF(G235="","",DATE(YEAR(G235),MONTH(G235),1))</f>
        <v/>
      </c>
    </row>
    <row r="236">
      <c r="A236" s="33" t="n"/>
      <c r="C236" s="38">
        <f>IF(B236="","",IFERROR(INDEX('Stock'!$C$2:$C$1000,MATCH(B236,'Stock'!$A$2:$A$1000,0)),""))</f>
        <v/>
      </c>
      <c r="D236" s="35" t="n"/>
      <c r="G236" s="33" t="n"/>
      <c r="H236" s="36">
        <f>IF(B236="","",IFERROR(INDEX('Stock'!$G$2:$G$1000,MATCH(B236,'Stock'!$A$2:$A$1000,0)),""))</f>
        <v/>
      </c>
      <c r="I236" s="36">
        <f>IF(A236="","",EmballageDefaut)</f>
        <v/>
      </c>
      <c r="J236" s="35" t="n"/>
      <c r="K236" s="36">
        <f>IF(OR(A236="",D236=""),"",IF(OR(F236="Cancelled",F236="Returned"),0,D236-N(H236)-N(I236)-N(J236)))</f>
        <v/>
      </c>
      <c r="L236" s="36">
        <f>IF(OR(A236="",D236=""),"",IF(OR(F236="Cancelled",F236="Returned"),0,D236*TauxTotal))</f>
        <v/>
      </c>
      <c r="M236" s="36">
        <f>IF(K236="","",K236-L236)</f>
        <v/>
      </c>
      <c r="N236" s="40">
        <f>IF(OR(K236="",N(D236)=0),"",IF(OR(F236="Cancelled",F236="Returned"),"",M236/D236))</f>
        <v/>
      </c>
      <c r="O236" s="39">
        <f>IF(OR(A236="",B236=""),"",IFERROR(A236-INDEX('Stock'!$H$2:$H$1000,MATCH(B236,'Stock'!$A$2:$A$1000,0)),""))</f>
        <v/>
      </c>
      <c r="P236" s="41">
        <f>IF(G236="","",DATE(YEAR(G236),MONTH(G236),1))</f>
        <v/>
      </c>
    </row>
    <row r="237">
      <c r="A237" s="33" t="n"/>
      <c r="C237" s="38">
        <f>IF(B237="","",IFERROR(INDEX('Stock'!$C$2:$C$1000,MATCH(B237,'Stock'!$A$2:$A$1000,0)),""))</f>
        <v/>
      </c>
      <c r="D237" s="35" t="n"/>
      <c r="G237" s="33" t="n"/>
      <c r="H237" s="36">
        <f>IF(B237="","",IFERROR(INDEX('Stock'!$G$2:$G$1000,MATCH(B237,'Stock'!$A$2:$A$1000,0)),""))</f>
        <v/>
      </c>
      <c r="I237" s="36">
        <f>IF(A237="","",EmballageDefaut)</f>
        <v/>
      </c>
      <c r="J237" s="35" t="n"/>
      <c r="K237" s="36">
        <f>IF(OR(A237="",D237=""),"",IF(OR(F237="Cancelled",F237="Returned"),0,D237-N(H237)-N(I237)-N(J237)))</f>
        <v/>
      </c>
      <c r="L237" s="36">
        <f>IF(OR(A237="",D237=""),"",IF(OR(F237="Cancelled",F237="Returned"),0,D237*TauxTotal))</f>
        <v/>
      </c>
      <c r="M237" s="36">
        <f>IF(K237="","",K237-L237)</f>
        <v/>
      </c>
      <c r="N237" s="40">
        <f>IF(OR(K237="",N(D237)=0),"",IF(OR(F237="Cancelled",F237="Returned"),"",M237/D237))</f>
        <v/>
      </c>
      <c r="O237" s="39">
        <f>IF(OR(A237="",B237=""),"",IFERROR(A237-INDEX('Stock'!$H$2:$H$1000,MATCH(B237,'Stock'!$A$2:$A$1000,0)),""))</f>
        <v/>
      </c>
      <c r="P237" s="41">
        <f>IF(G237="","",DATE(YEAR(G237),MONTH(G237),1))</f>
        <v/>
      </c>
    </row>
    <row r="238">
      <c r="A238" s="33" t="n"/>
      <c r="C238" s="38">
        <f>IF(B238="","",IFERROR(INDEX('Stock'!$C$2:$C$1000,MATCH(B238,'Stock'!$A$2:$A$1000,0)),""))</f>
        <v/>
      </c>
      <c r="D238" s="35" t="n"/>
      <c r="G238" s="33" t="n"/>
      <c r="H238" s="36">
        <f>IF(B238="","",IFERROR(INDEX('Stock'!$G$2:$G$1000,MATCH(B238,'Stock'!$A$2:$A$1000,0)),""))</f>
        <v/>
      </c>
      <c r="I238" s="36">
        <f>IF(A238="","",EmballageDefaut)</f>
        <v/>
      </c>
      <c r="J238" s="35" t="n"/>
      <c r="K238" s="36">
        <f>IF(OR(A238="",D238=""),"",IF(OR(F238="Cancelled",F238="Returned"),0,D238-N(H238)-N(I238)-N(J238)))</f>
        <v/>
      </c>
      <c r="L238" s="36">
        <f>IF(OR(A238="",D238=""),"",IF(OR(F238="Cancelled",F238="Returned"),0,D238*TauxTotal))</f>
        <v/>
      </c>
      <c r="M238" s="36">
        <f>IF(K238="","",K238-L238)</f>
        <v/>
      </c>
      <c r="N238" s="40">
        <f>IF(OR(K238="",N(D238)=0),"",IF(OR(F238="Cancelled",F238="Returned"),"",M238/D238))</f>
        <v/>
      </c>
      <c r="O238" s="39">
        <f>IF(OR(A238="",B238=""),"",IFERROR(A238-INDEX('Stock'!$H$2:$H$1000,MATCH(B238,'Stock'!$A$2:$A$1000,0)),""))</f>
        <v/>
      </c>
      <c r="P238" s="41">
        <f>IF(G238="","",DATE(YEAR(G238),MONTH(G238),1))</f>
        <v/>
      </c>
    </row>
    <row r="239">
      <c r="A239" s="33" t="n"/>
      <c r="C239" s="38">
        <f>IF(B239="","",IFERROR(INDEX('Stock'!$C$2:$C$1000,MATCH(B239,'Stock'!$A$2:$A$1000,0)),""))</f>
        <v/>
      </c>
      <c r="D239" s="35" t="n"/>
      <c r="G239" s="33" t="n"/>
      <c r="H239" s="36">
        <f>IF(B239="","",IFERROR(INDEX('Stock'!$G$2:$G$1000,MATCH(B239,'Stock'!$A$2:$A$1000,0)),""))</f>
        <v/>
      </c>
      <c r="I239" s="36">
        <f>IF(A239="","",EmballageDefaut)</f>
        <v/>
      </c>
      <c r="J239" s="35" t="n"/>
      <c r="K239" s="36">
        <f>IF(OR(A239="",D239=""),"",IF(OR(F239="Cancelled",F239="Returned"),0,D239-N(H239)-N(I239)-N(J239)))</f>
        <v/>
      </c>
      <c r="L239" s="36">
        <f>IF(OR(A239="",D239=""),"",IF(OR(F239="Cancelled",F239="Returned"),0,D239*TauxTotal))</f>
        <v/>
      </c>
      <c r="M239" s="36">
        <f>IF(K239="","",K239-L239)</f>
        <v/>
      </c>
      <c r="N239" s="40">
        <f>IF(OR(K239="",N(D239)=0),"",IF(OR(F239="Cancelled",F239="Returned"),"",M239/D239))</f>
        <v/>
      </c>
      <c r="O239" s="39">
        <f>IF(OR(A239="",B239=""),"",IFERROR(A239-INDEX('Stock'!$H$2:$H$1000,MATCH(B239,'Stock'!$A$2:$A$1000,0)),""))</f>
        <v/>
      </c>
      <c r="P239" s="41">
        <f>IF(G239="","",DATE(YEAR(G239),MONTH(G239),1))</f>
        <v/>
      </c>
    </row>
    <row r="240">
      <c r="A240" s="33" t="n"/>
      <c r="C240" s="38">
        <f>IF(B240="","",IFERROR(INDEX('Stock'!$C$2:$C$1000,MATCH(B240,'Stock'!$A$2:$A$1000,0)),""))</f>
        <v/>
      </c>
      <c r="D240" s="35" t="n"/>
      <c r="G240" s="33" t="n"/>
      <c r="H240" s="36">
        <f>IF(B240="","",IFERROR(INDEX('Stock'!$G$2:$G$1000,MATCH(B240,'Stock'!$A$2:$A$1000,0)),""))</f>
        <v/>
      </c>
      <c r="I240" s="36">
        <f>IF(A240="","",EmballageDefaut)</f>
        <v/>
      </c>
      <c r="J240" s="35" t="n"/>
      <c r="K240" s="36">
        <f>IF(OR(A240="",D240=""),"",IF(OR(F240="Cancelled",F240="Returned"),0,D240-N(H240)-N(I240)-N(J240)))</f>
        <v/>
      </c>
      <c r="L240" s="36">
        <f>IF(OR(A240="",D240=""),"",IF(OR(F240="Cancelled",F240="Returned"),0,D240*TauxTotal))</f>
        <v/>
      </c>
      <c r="M240" s="36">
        <f>IF(K240="","",K240-L240)</f>
        <v/>
      </c>
      <c r="N240" s="40">
        <f>IF(OR(K240="",N(D240)=0),"",IF(OR(F240="Cancelled",F240="Returned"),"",M240/D240))</f>
        <v/>
      </c>
      <c r="O240" s="39">
        <f>IF(OR(A240="",B240=""),"",IFERROR(A240-INDEX('Stock'!$H$2:$H$1000,MATCH(B240,'Stock'!$A$2:$A$1000,0)),""))</f>
        <v/>
      </c>
      <c r="P240" s="41">
        <f>IF(G240="","",DATE(YEAR(G240),MONTH(G240),1))</f>
        <v/>
      </c>
    </row>
    <row r="241">
      <c r="A241" s="33" t="n"/>
      <c r="C241" s="38">
        <f>IF(B241="","",IFERROR(INDEX('Stock'!$C$2:$C$1000,MATCH(B241,'Stock'!$A$2:$A$1000,0)),""))</f>
        <v/>
      </c>
      <c r="D241" s="35" t="n"/>
      <c r="G241" s="33" t="n"/>
      <c r="H241" s="36">
        <f>IF(B241="","",IFERROR(INDEX('Stock'!$G$2:$G$1000,MATCH(B241,'Stock'!$A$2:$A$1000,0)),""))</f>
        <v/>
      </c>
      <c r="I241" s="36">
        <f>IF(A241="","",EmballageDefaut)</f>
        <v/>
      </c>
      <c r="J241" s="35" t="n"/>
      <c r="K241" s="36">
        <f>IF(OR(A241="",D241=""),"",IF(OR(F241="Cancelled",F241="Returned"),0,D241-N(H241)-N(I241)-N(J241)))</f>
        <v/>
      </c>
      <c r="L241" s="36">
        <f>IF(OR(A241="",D241=""),"",IF(OR(F241="Cancelled",F241="Returned"),0,D241*TauxTotal))</f>
        <v/>
      </c>
      <c r="M241" s="36">
        <f>IF(K241="","",K241-L241)</f>
        <v/>
      </c>
      <c r="N241" s="40">
        <f>IF(OR(K241="",N(D241)=0),"",IF(OR(F241="Cancelled",F241="Returned"),"",M241/D241))</f>
        <v/>
      </c>
      <c r="O241" s="39">
        <f>IF(OR(A241="",B241=""),"",IFERROR(A241-INDEX('Stock'!$H$2:$H$1000,MATCH(B241,'Stock'!$A$2:$A$1000,0)),""))</f>
        <v/>
      </c>
      <c r="P241" s="41">
        <f>IF(G241="","",DATE(YEAR(G241),MONTH(G241),1))</f>
        <v/>
      </c>
    </row>
    <row r="242">
      <c r="A242" s="33" t="n"/>
      <c r="C242" s="38">
        <f>IF(B242="","",IFERROR(INDEX('Stock'!$C$2:$C$1000,MATCH(B242,'Stock'!$A$2:$A$1000,0)),""))</f>
        <v/>
      </c>
      <c r="D242" s="35" t="n"/>
      <c r="G242" s="33" t="n"/>
      <c r="H242" s="36">
        <f>IF(B242="","",IFERROR(INDEX('Stock'!$G$2:$G$1000,MATCH(B242,'Stock'!$A$2:$A$1000,0)),""))</f>
        <v/>
      </c>
      <c r="I242" s="36">
        <f>IF(A242="","",EmballageDefaut)</f>
        <v/>
      </c>
      <c r="J242" s="35" t="n"/>
      <c r="K242" s="36">
        <f>IF(OR(A242="",D242=""),"",IF(OR(F242="Cancelled",F242="Returned"),0,D242-N(H242)-N(I242)-N(J242)))</f>
        <v/>
      </c>
      <c r="L242" s="36">
        <f>IF(OR(A242="",D242=""),"",IF(OR(F242="Cancelled",F242="Returned"),0,D242*TauxTotal))</f>
        <v/>
      </c>
      <c r="M242" s="36">
        <f>IF(K242="","",K242-L242)</f>
        <v/>
      </c>
      <c r="N242" s="40">
        <f>IF(OR(K242="",N(D242)=0),"",IF(OR(F242="Cancelled",F242="Returned"),"",M242/D242))</f>
        <v/>
      </c>
      <c r="O242" s="39">
        <f>IF(OR(A242="",B242=""),"",IFERROR(A242-INDEX('Stock'!$H$2:$H$1000,MATCH(B242,'Stock'!$A$2:$A$1000,0)),""))</f>
        <v/>
      </c>
      <c r="P242" s="41">
        <f>IF(G242="","",DATE(YEAR(G242),MONTH(G242),1))</f>
        <v/>
      </c>
    </row>
    <row r="243">
      <c r="A243" s="33" t="n"/>
      <c r="C243" s="38">
        <f>IF(B243="","",IFERROR(INDEX('Stock'!$C$2:$C$1000,MATCH(B243,'Stock'!$A$2:$A$1000,0)),""))</f>
        <v/>
      </c>
      <c r="D243" s="35" t="n"/>
      <c r="G243" s="33" t="n"/>
      <c r="H243" s="36">
        <f>IF(B243="","",IFERROR(INDEX('Stock'!$G$2:$G$1000,MATCH(B243,'Stock'!$A$2:$A$1000,0)),""))</f>
        <v/>
      </c>
      <c r="I243" s="36">
        <f>IF(A243="","",EmballageDefaut)</f>
        <v/>
      </c>
      <c r="J243" s="35" t="n"/>
      <c r="K243" s="36">
        <f>IF(OR(A243="",D243=""),"",IF(OR(F243="Cancelled",F243="Returned"),0,D243-N(H243)-N(I243)-N(J243)))</f>
        <v/>
      </c>
      <c r="L243" s="36">
        <f>IF(OR(A243="",D243=""),"",IF(OR(F243="Cancelled",F243="Returned"),0,D243*TauxTotal))</f>
        <v/>
      </c>
      <c r="M243" s="36">
        <f>IF(K243="","",K243-L243)</f>
        <v/>
      </c>
      <c r="N243" s="40">
        <f>IF(OR(K243="",N(D243)=0),"",IF(OR(F243="Cancelled",F243="Returned"),"",M243/D243))</f>
        <v/>
      </c>
      <c r="O243" s="39">
        <f>IF(OR(A243="",B243=""),"",IFERROR(A243-INDEX('Stock'!$H$2:$H$1000,MATCH(B243,'Stock'!$A$2:$A$1000,0)),""))</f>
        <v/>
      </c>
      <c r="P243" s="41">
        <f>IF(G243="","",DATE(YEAR(G243),MONTH(G243),1))</f>
        <v/>
      </c>
    </row>
    <row r="244">
      <c r="A244" s="33" t="n"/>
      <c r="C244" s="38">
        <f>IF(B244="","",IFERROR(INDEX('Stock'!$C$2:$C$1000,MATCH(B244,'Stock'!$A$2:$A$1000,0)),""))</f>
        <v/>
      </c>
      <c r="D244" s="35" t="n"/>
      <c r="G244" s="33" t="n"/>
      <c r="H244" s="36">
        <f>IF(B244="","",IFERROR(INDEX('Stock'!$G$2:$G$1000,MATCH(B244,'Stock'!$A$2:$A$1000,0)),""))</f>
        <v/>
      </c>
      <c r="I244" s="36">
        <f>IF(A244="","",EmballageDefaut)</f>
        <v/>
      </c>
      <c r="J244" s="35" t="n"/>
      <c r="K244" s="36">
        <f>IF(OR(A244="",D244=""),"",IF(OR(F244="Cancelled",F244="Returned"),0,D244-N(H244)-N(I244)-N(J244)))</f>
        <v/>
      </c>
      <c r="L244" s="36">
        <f>IF(OR(A244="",D244=""),"",IF(OR(F244="Cancelled",F244="Returned"),0,D244*TauxTotal))</f>
        <v/>
      </c>
      <c r="M244" s="36">
        <f>IF(K244="","",K244-L244)</f>
        <v/>
      </c>
      <c r="N244" s="40">
        <f>IF(OR(K244="",N(D244)=0),"",IF(OR(F244="Cancelled",F244="Returned"),"",M244/D244))</f>
        <v/>
      </c>
      <c r="O244" s="39">
        <f>IF(OR(A244="",B244=""),"",IFERROR(A244-INDEX('Stock'!$H$2:$H$1000,MATCH(B244,'Stock'!$A$2:$A$1000,0)),""))</f>
        <v/>
      </c>
      <c r="P244" s="41">
        <f>IF(G244="","",DATE(YEAR(G244),MONTH(G244),1))</f>
        <v/>
      </c>
    </row>
    <row r="245">
      <c r="A245" s="33" t="n"/>
      <c r="C245" s="38">
        <f>IF(B245="","",IFERROR(INDEX('Stock'!$C$2:$C$1000,MATCH(B245,'Stock'!$A$2:$A$1000,0)),""))</f>
        <v/>
      </c>
      <c r="D245" s="35" t="n"/>
      <c r="G245" s="33" t="n"/>
      <c r="H245" s="36">
        <f>IF(B245="","",IFERROR(INDEX('Stock'!$G$2:$G$1000,MATCH(B245,'Stock'!$A$2:$A$1000,0)),""))</f>
        <v/>
      </c>
      <c r="I245" s="36">
        <f>IF(A245="","",EmballageDefaut)</f>
        <v/>
      </c>
      <c r="J245" s="35" t="n"/>
      <c r="K245" s="36">
        <f>IF(OR(A245="",D245=""),"",IF(OR(F245="Cancelled",F245="Returned"),0,D245-N(H245)-N(I245)-N(J245)))</f>
        <v/>
      </c>
      <c r="L245" s="36">
        <f>IF(OR(A245="",D245=""),"",IF(OR(F245="Cancelled",F245="Returned"),0,D245*TauxTotal))</f>
        <v/>
      </c>
      <c r="M245" s="36">
        <f>IF(K245="","",K245-L245)</f>
        <v/>
      </c>
      <c r="N245" s="40">
        <f>IF(OR(K245="",N(D245)=0),"",IF(OR(F245="Cancelled",F245="Returned"),"",M245/D245))</f>
        <v/>
      </c>
      <c r="O245" s="39">
        <f>IF(OR(A245="",B245=""),"",IFERROR(A245-INDEX('Stock'!$H$2:$H$1000,MATCH(B245,'Stock'!$A$2:$A$1000,0)),""))</f>
        <v/>
      </c>
      <c r="P245" s="41">
        <f>IF(G245="","",DATE(YEAR(G245),MONTH(G245),1))</f>
        <v/>
      </c>
    </row>
    <row r="246">
      <c r="A246" s="33" t="n"/>
      <c r="C246" s="38">
        <f>IF(B246="","",IFERROR(INDEX('Stock'!$C$2:$C$1000,MATCH(B246,'Stock'!$A$2:$A$1000,0)),""))</f>
        <v/>
      </c>
      <c r="D246" s="35" t="n"/>
      <c r="G246" s="33" t="n"/>
      <c r="H246" s="36">
        <f>IF(B246="","",IFERROR(INDEX('Stock'!$G$2:$G$1000,MATCH(B246,'Stock'!$A$2:$A$1000,0)),""))</f>
        <v/>
      </c>
      <c r="I246" s="36">
        <f>IF(A246="","",EmballageDefaut)</f>
        <v/>
      </c>
      <c r="J246" s="35" t="n"/>
      <c r="K246" s="36">
        <f>IF(OR(A246="",D246=""),"",IF(OR(F246="Cancelled",F246="Returned"),0,D246-N(H246)-N(I246)-N(J246)))</f>
        <v/>
      </c>
      <c r="L246" s="36">
        <f>IF(OR(A246="",D246=""),"",IF(OR(F246="Cancelled",F246="Returned"),0,D246*TauxTotal))</f>
        <v/>
      </c>
      <c r="M246" s="36">
        <f>IF(K246="","",K246-L246)</f>
        <v/>
      </c>
      <c r="N246" s="40">
        <f>IF(OR(K246="",N(D246)=0),"",IF(OR(F246="Cancelled",F246="Returned"),"",M246/D246))</f>
        <v/>
      </c>
      <c r="O246" s="39">
        <f>IF(OR(A246="",B246=""),"",IFERROR(A246-INDEX('Stock'!$H$2:$H$1000,MATCH(B246,'Stock'!$A$2:$A$1000,0)),""))</f>
        <v/>
      </c>
      <c r="P246" s="41">
        <f>IF(G246="","",DATE(YEAR(G246),MONTH(G246),1))</f>
        <v/>
      </c>
    </row>
    <row r="247">
      <c r="A247" s="33" t="n"/>
      <c r="C247" s="38">
        <f>IF(B247="","",IFERROR(INDEX('Stock'!$C$2:$C$1000,MATCH(B247,'Stock'!$A$2:$A$1000,0)),""))</f>
        <v/>
      </c>
      <c r="D247" s="35" t="n"/>
      <c r="G247" s="33" t="n"/>
      <c r="H247" s="36">
        <f>IF(B247="","",IFERROR(INDEX('Stock'!$G$2:$G$1000,MATCH(B247,'Stock'!$A$2:$A$1000,0)),""))</f>
        <v/>
      </c>
      <c r="I247" s="36">
        <f>IF(A247="","",EmballageDefaut)</f>
        <v/>
      </c>
      <c r="J247" s="35" t="n"/>
      <c r="K247" s="36">
        <f>IF(OR(A247="",D247=""),"",IF(OR(F247="Cancelled",F247="Returned"),0,D247-N(H247)-N(I247)-N(J247)))</f>
        <v/>
      </c>
      <c r="L247" s="36">
        <f>IF(OR(A247="",D247=""),"",IF(OR(F247="Cancelled",F247="Returned"),0,D247*TauxTotal))</f>
        <v/>
      </c>
      <c r="M247" s="36">
        <f>IF(K247="","",K247-L247)</f>
        <v/>
      </c>
      <c r="N247" s="40">
        <f>IF(OR(K247="",N(D247)=0),"",IF(OR(F247="Cancelled",F247="Returned"),"",M247/D247))</f>
        <v/>
      </c>
      <c r="O247" s="39">
        <f>IF(OR(A247="",B247=""),"",IFERROR(A247-INDEX('Stock'!$H$2:$H$1000,MATCH(B247,'Stock'!$A$2:$A$1000,0)),""))</f>
        <v/>
      </c>
      <c r="P247" s="41">
        <f>IF(G247="","",DATE(YEAR(G247),MONTH(G247),1))</f>
        <v/>
      </c>
    </row>
    <row r="248">
      <c r="A248" s="33" t="n"/>
      <c r="C248" s="38">
        <f>IF(B248="","",IFERROR(INDEX('Stock'!$C$2:$C$1000,MATCH(B248,'Stock'!$A$2:$A$1000,0)),""))</f>
        <v/>
      </c>
      <c r="D248" s="35" t="n"/>
      <c r="G248" s="33" t="n"/>
      <c r="H248" s="36">
        <f>IF(B248="","",IFERROR(INDEX('Stock'!$G$2:$G$1000,MATCH(B248,'Stock'!$A$2:$A$1000,0)),""))</f>
        <v/>
      </c>
      <c r="I248" s="36">
        <f>IF(A248="","",EmballageDefaut)</f>
        <v/>
      </c>
      <c r="J248" s="35" t="n"/>
      <c r="K248" s="36">
        <f>IF(OR(A248="",D248=""),"",IF(OR(F248="Cancelled",F248="Returned"),0,D248-N(H248)-N(I248)-N(J248)))</f>
        <v/>
      </c>
      <c r="L248" s="36">
        <f>IF(OR(A248="",D248=""),"",IF(OR(F248="Cancelled",F248="Returned"),0,D248*TauxTotal))</f>
        <v/>
      </c>
      <c r="M248" s="36">
        <f>IF(K248="","",K248-L248)</f>
        <v/>
      </c>
      <c r="N248" s="40">
        <f>IF(OR(K248="",N(D248)=0),"",IF(OR(F248="Cancelled",F248="Returned"),"",M248/D248))</f>
        <v/>
      </c>
      <c r="O248" s="39">
        <f>IF(OR(A248="",B248=""),"",IFERROR(A248-INDEX('Stock'!$H$2:$H$1000,MATCH(B248,'Stock'!$A$2:$A$1000,0)),""))</f>
        <v/>
      </c>
      <c r="P248" s="41">
        <f>IF(G248="","",DATE(YEAR(G248),MONTH(G248),1))</f>
        <v/>
      </c>
    </row>
    <row r="249">
      <c r="A249" s="33" t="n"/>
      <c r="C249" s="38">
        <f>IF(B249="","",IFERROR(INDEX('Stock'!$C$2:$C$1000,MATCH(B249,'Stock'!$A$2:$A$1000,0)),""))</f>
        <v/>
      </c>
      <c r="D249" s="35" t="n"/>
      <c r="G249" s="33" t="n"/>
      <c r="H249" s="36">
        <f>IF(B249="","",IFERROR(INDEX('Stock'!$G$2:$G$1000,MATCH(B249,'Stock'!$A$2:$A$1000,0)),""))</f>
        <v/>
      </c>
      <c r="I249" s="36">
        <f>IF(A249="","",EmballageDefaut)</f>
        <v/>
      </c>
      <c r="J249" s="35" t="n"/>
      <c r="K249" s="36">
        <f>IF(OR(A249="",D249=""),"",IF(OR(F249="Cancelled",F249="Returned"),0,D249-N(H249)-N(I249)-N(J249)))</f>
        <v/>
      </c>
      <c r="L249" s="36">
        <f>IF(OR(A249="",D249=""),"",IF(OR(F249="Cancelled",F249="Returned"),0,D249*TauxTotal))</f>
        <v/>
      </c>
      <c r="M249" s="36">
        <f>IF(K249="","",K249-L249)</f>
        <v/>
      </c>
      <c r="N249" s="40">
        <f>IF(OR(K249="",N(D249)=0),"",IF(OR(F249="Cancelled",F249="Returned"),"",M249/D249))</f>
        <v/>
      </c>
      <c r="O249" s="39">
        <f>IF(OR(A249="",B249=""),"",IFERROR(A249-INDEX('Stock'!$H$2:$H$1000,MATCH(B249,'Stock'!$A$2:$A$1000,0)),""))</f>
        <v/>
      </c>
      <c r="P249" s="41">
        <f>IF(G249="","",DATE(YEAR(G249),MONTH(G249),1))</f>
        <v/>
      </c>
    </row>
    <row r="250">
      <c r="A250" s="33" t="n"/>
      <c r="C250" s="38">
        <f>IF(B250="","",IFERROR(INDEX('Stock'!$C$2:$C$1000,MATCH(B250,'Stock'!$A$2:$A$1000,0)),""))</f>
        <v/>
      </c>
      <c r="D250" s="35" t="n"/>
      <c r="G250" s="33" t="n"/>
      <c r="H250" s="36">
        <f>IF(B250="","",IFERROR(INDEX('Stock'!$G$2:$G$1000,MATCH(B250,'Stock'!$A$2:$A$1000,0)),""))</f>
        <v/>
      </c>
      <c r="I250" s="36">
        <f>IF(A250="","",EmballageDefaut)</f>
        <v/>
      </c>
      <c r="J250" s="35" t="n"/>
      <c r="K250" s="36">
        <f>IF(OR(A250="",D250=""),"",IF(OR(F250="Cancelled",F250="Returned"),0,D250-N(H250)-N(I250)-N(J250)))</f>
        <v/>
      </c>
      <c r="L250" s="36">
        <f>IF(OR(A250="",D250=""),"",IF(OR(F250="Cancelled",F250="Returned"),0,D250*TauxTotal))</f>
        <v/>
      </c>
      <c r="M250" s="36">
        <f>IF(K250="","",K250-L250)</f>
        <v/>
      </c>
      <c r="N250" s="40">
        <f>IF(OR(K250="",N(D250)=0),"",IF(OR(F250="Cancelled",F250="Returned"),"",M250/D250))</f>
        <v/>
      </c>
      <c r="O250" s="39">
        <f>IF(OR(A250="",B250=""),"",IFERROR(A250-INDEX('Stock'!$H$2:$H$1000,MATCH(B250,'Stock'!$A$2:$A$1000,0)),""))</f>
        <v/>
      </c>
      <c r="P250" s="41">
        <f>IF(G250="","",DATE(YEAR(G250),MONTH(G250),1))</f>
        <v/>
      </c>
    </row>
    <row r="251">
      <c r="A251" s="33" t="n"/>
      <c r="C251" s="38">
        <f>IF(B251="","",IFERROR(INDEX('Stock'!$C$2:$C$1000,MATCH(B251,'Stock'!$A$2:$A$1000,0)),""))</f>
        <v/>
      </c>
      <c r="D251" s="35" t="n"/>
      <c r="G251" s="33" t="n"/>
      <c r="H251" s="36">
        <f>IF(B251="","",IFERROR(INDEX('Stock'!$G$2:$G$1000,MATCH(B251,'Stock'!$A$2:$A$1000,0)),""))</f>
        <v/>
      </c>
      <c r="I251" s="36">
        <f>IF(A251="","",EmballageDefaut)</f>
        <v/>
      </c>
      <c r="J251" s="35" t="n"/>
      <c r="K251" s="36">
        <f>IF(OR(A251="",D251=""),"",IF(OR(F251="Cancelled",F251="Returned"),0,D251-N(H251)-N(I251)-N(J251)))</f>
        <v/>
      </c>
      <c r="L251" s="36">
        <f>IF(OR(A251="",D251=""),"",IF(OR(F251="Cancelled",F251="Returned"),0,D251*TauxTotal))</f>
        <v/>
      </c>
      <c r="M251" s="36">
        <f>IF(K251="","",K251-L251)</f>
        <v/>
      </c>
      <c r="N251" s="40">
        <f>IF(OR(K251="",N(D251)=0),"",IF(OR(F251="Cancelled",F251="Returned"),"",M251/D251))</f>
        <v/>
      </c>
      <c r="O251" s="39">
        <f>IF(OR(A251="",B251=""),"",IFERROR(A251-INDEX('Stock'!$H$2:$H$1000,MATCH(B251,'Stock'!$A$2:$A$1000,0)),""))</f>
        <v/>
      </c>
      <c r="P251" s="41">
        <f>IF(G251="","",DATE(YEAR(G251),MONTH(G251),1))</f>
        <v/>
      </c>
    </row>
    <row r="252">
      <c r="A252" s="33" t="n"/>
      <c r="C252" s="38">
        <f>IF(B252="","",IFERROR(INDEX('Stock'!$C$2:$C$1000,MATCH(B252,'Stock'!$A$2:$A$1000,0)),""))</f>
        <v/>
      </c>
      <c r="D252" s="35" t="n"/>
      <c r="G252" s="33" t="n"/>
      <c r="H252" s="36">
        <f>IF(B252="","",IFERROR(INDEX('Stock'!$G$2:$G$1000,MATCH(B252,'Stock'!$A$2:$A$1000,0)),""))</f>
        <v/>
      </c>
      <c r="I252" s="36">
        <f>IF(A252="","",EmballageDefaut)</f>
        <v/>
      </c>
      <c r="J252" s="35" t="n"/>
      <c r="K252" s="36">
        <f>IF(OR(A252="",D252=""),"",IF(OR(F252="Cancelled",F252="Returned"),0,D252-N(H252)-N(I252)-N(J252)))</f>
        <v/>
      </c>
      <c r="L252" s="36">
        <f>IF(OR(A252="",D252=""),"",IF(OR(F252="Cancelled",F252="Returned"),0,D252*TauxTotal))</f>
        <v/>
      </c>
      <c r="M252" s="36">
        <f>IF(K252="","",K252-L252)</f>
        <v/>
      </c>
      <c r="N252" s="40">
        <f>IF(OR(K252="",N(D252)=0),"",IF(OR(F252="Cancelled",F252="Returned"),"",M252/D252))</f>
        <v/>
      </c>
      <c r="O252" s="39">
        <f>IF(OR(A252="",B252=""),"",IFERROR(A252-INDEX('Stock'!$H$2:$H$1000,MATCH(B252,'Stock'!$A$2:$A$1000,0)),""))</f>
        <v/>
      </c>
      <c r="P252" s="41">
        <f>IF(G252="","",DATE(YEAR(G252),MONTH(G252),1))</f>
        <v/>
      </c>
    </row>
    <row r="253">
      <c r="A253" s="33" t="n"/>
      <c r="C253" s="38">
        <f>IF(B253="","",IFERROR(INDEX('Stock'!$C$2:$C$1000,MATCH(B253,'Stock'!$A$2:$A$1000,0)),""))</f>
        <v/>
      </c>
      <c r="D253" s="35" t="n"/>
      <c r="G253" s="33" t="n"/>
      <c r="H253" s="36">
        <f>IF(B253="","",IFERROR(INDEX('Stock'!$G$2:$G$1000,MATCH(B253,'Stock'!$A$2:$A$1000,0)),""))</f>
        <v/>
      </c>
      <c r="I253" s="36">
        <f>IF(A253="","",EmballageDefaut)</f>
        <v/>
      </c>
      <c r="J253" s="35" t="n"/>
      <c r="K253" s="36">
        <f>IF(OR(A253="",D253=""),"",IF(OR(F253="Cancelled",F253="Returned"),0,D253-N(H253)-N(I253)-N(J253)))</f>
        <v/>
      </c>
      <c r="L253" s="36">
        <f>IF(OR(A253="",D253=""),"",IF(OR(F253="Cancelled",F253="Returned"),0,D253*TauxTotal))</f>
        <v/>
      </c>
      <c r="M253" s="36">
        <f>IF(K253="","",K253-L253)</f>
        <v/>
      </c>
      <c r="N253" s="40">
        <f>IF(OR(K253="",N(D253)=0),"",IF(OR(F253="Cancelled",F253="Returned"),"",M253/D253))</f>
        <v/>
      </c>
      <c r="O253" s="39">
        <f>IF(OR(A253="",B253=""),"",IFERROR(A253-INDEX('Stock'!$H$2:$H$1000,MATCH(B253,'Stock'!$A$2:$A$1000,0)),""))</f>
        <v/>
      </c>
      <c r="P253" s="41">
        <f>IF(G253="","",DATE(YEAR(G253),MONTH(G253),1))</f>
        <v/>
      </c>
    </row>
    <row r="254">
      <c r="A254" s="33" t="n"/>
      <c r="C254" s="38">
        <f>IF(B254="","",IFERROR(INDEX('Stock'!$C$2:$C$1000,MATCH(B254,'Stock'!$A$2:$A$1000,0)),""))</f>
        <v/>
      </c>
      <c r="D254" s="35" t="n"/>
      <c r="G254" s="33" t="n"/>
      <c r="H254" s="36">
        <f>IF(B254="","",IFERROR(INDEX('Stock'!$G$2:$G$1000,MATCH(B254,'Stock'!$A$2:$A$1000,0)),""))</f>
        <v/>
      </c>
      <c r="I254" s="36">
        <f>IF(A254="","",EmballageDefaut)</f>
        <v/>
      </c>
      <c r="J254" s="35" t="n"/>
      <c r="K254" s="36">
        <f>IF(OR(A254="",D254=""),"",IF(OR(F254="Cancelled",F254="Returned"),0,D254-N(H254)-N(I254)-N(J254)))</f>
        <v/>
      </c>
      <c r="L254" s="36">
        <f>IF(OR(A254="",D254=""),"",IF(OR(F254="Cancelled",F254="Returned"),0,D254*TauxTotal))</f>
        <v/>
      </c>
      <c r="M254" s="36">
        <f>IF(K254="","",K254-L254)</f>
        <v/>
      </c>
      <c r="N254" s="40">
        <f>IF(OR(K254="",N(D254)=0),"",IF(OR(F254="Cancelled",F254="Returned"),"",M254/D254))</f>
        <v/>
      </c>
      <c r="O254" s="39">
        <f>IF(OR(A254="",B254=""),"",IFERROR(A254-INDEX('Stock'!$H$2:$H$1000,MATCH(B254,'Stock'!$A$2:$A$1000,0)),""))</f>
        <v/>
      </c>
      <c r="P254" s="41">
        <f>IF(G254="","",DATE(YEAR(G254),MONTH(G254),1))</f>
        <v/>
      </c>
    </row>
    <row r="255">
      <c r="A255" s="33" t="n"/>
      <c r="C255" s="38">
        <f>IF(B255="","",IFERROR(INDEX('Stock'!$C$2:$C$1000,MATCH(B255,'Stock'!$A$2:$A$1000,0)),""))</f>
        <v/>
      </c>
      <c r="D255" s="35" t="n"/>
      <c r="G255" s="33" t="n"/>
      <c r="H255" s="36">
        <f>IF(B255="","",IFERROR(INDEX('Stock'!$G$2:$G$1000,MATCH(B255,'Stock'!$A$2:$A$1000,0)),""))</f>
        <v/>
      </c>
      <c r="I255" s="36">
        <f>IF(A255="","",EmballageDefaut)</f>
        <v/>
      </c>
      <c r="J255" s="35" t="n"/>
      <c r="K255" s="36">
        <f>IF(OR(A255="",D255=""),"",IF(OR(F255="Cancelled",F255="Returned"),0,D255-N(H255)-N(I255)-N(J255)))</f>
        <v/>
      </c>
      <c r="L255" s="36">
        <f>IF(OR(A255="",D255=""),"",IF(OR(F255="Cancelled",F255="Returned"),0,D255*TauxTotal))</f>
        <v/>
      </c>
      <c r="M255" s="36">
        <f>IF(K255="","",K255-L255)</f>
        <v/>
      </c>
      <c r="N255" s="40">
        <f>IF(OR(K255="",N(D255)=0),"",IF(OR(F255="Cancelled",F255="Returned"),"",M255/D255))</f>
        <v/>
      </c>
      <c r="O255" s="39">
        <f>IF(OR(A255="",B255=""),"",IFERROR(A255-INDEX('Stock'!$H$2:$H$1000,MATCH(B255,'Stock'!$A$2:$A$1000,0)),""))</f>
        <v/>
      </c>
      <c r="P255" s="41">
        <f>IF(G255="","",DATE(YEAR(G255),MONTH(G255),1))</f>
        <v/>
      </c>
    </row>
    <row r="256">
      <c r="A256" s="33" t="n"/>
      <c r="C256" s="38">
        <f>IF(B256="","",IFERROR(INDEX('Stock'!$C$2:$C$1000,MATCH(B256,'Stock'!$A$2:$A$1000,0)),""))</f>
        <v/>
      </c>
      <c r="D256" s="35" t="n"/>
      <c r="G256" s="33" t="n"/>
      <c r="H256" s="36">
        <f>IF(B256="","",IFERROR(INDEX('Stock'!$G$2:$G$1000,MATCH(B256,'Stock'!$A$2:$A$1000,0)),""))</f>
        <v/>
      </c>
      <c r="I256" s="36">
        <f>IF(A256="","",EmballageDefaut)</f>
        <v/>
      </c>
      <c r="J256" s="35" t="n"/>
      <c r="K256" s="36">
        <f>IF(OR(A256="",D256=""),"",IF(OR(F256="Cancelled",F256="Returned"),0,D256-N(H256)-N(I256)-N(J256)))</f>
        <v/>
      </c>
      <c r="L256" s="36">
        <f>IF(OR(A256="",D256=""),"",IF(OR(F256="Cancelled",F256="Returned"),0,D256*TauxTotal))</f>
        <v/>
      </c>
      <c r="M256" s="36">
        <f>IF(K256="","",K256-L256)</f>
        <v/>
      </c>
      <c r="N256" s="40">
        <f>IF(OR(K256="",N(D256)=0),"",IF(OR(F256="Cancelled",F256="Returned"),"",M256/D256))</f>
        <v/>
      </c>
      <c r="O256" s="39">
        <f>IF(OR(A256="",B256=""),"",IFERROR(A256-INDEX('Stock'!$H$2:$H$1000,MATCH(B256,'Stock'!$A$2:$A$1000,0)),""))</f>
        <v/>
      </c>
      <c r="P256" s="41">
        <f>IF(G256="","",DATE(YEAR(G256),MONTH(G256),1))</f>
        <v/>
      </c>
    </row>
    <row r="257">
      <c r="A257" s="33" t="n"/>
      <c r="C257" s="38">
        <f>IF(B257="","",IFERROR(INDEX('Stock'!$C$2:$C$1000,MATCH(B257,'Stock'!$A$2:$A$1000,0)),""))</f>
        <v/>
      </c>
      <c r="D257" s="35" t="n"/>
      <c r="G257" s="33" t="n"/>
      <c r="H257" s="36">
        <f>IF(B257="","",IFERROR(INDEX('Stock'!$G$2:$G$1000,MATCH(B257,'Stock'!$A$2:$A$1000,0)),""))</f>
        <v/>
      </c>
      <c r="I257" s="36">
        <f>IF(A257="","",EmballageDefaut)</f>
        <v/>
      </c>
      <c r="J257" s="35" t="n"/>
      <c r="K257" s="36">
        <f>IF(OR(A257="",D257=""),"",IF(OR(F257="Cancelled",F257="Returned"),0,D257-N(H257)-N(I257)-N(J257)))</f>
        <v/>
      </c>
      <c r="L257" s="36">
        <f>IF(OR(A257="",D257=""),"",IF(OR(F257="Cancelled",F257="Returned"),0,D257*TauxTotal))</f>
        <v/>
      </c>
      <c r="M257" s="36">
        <f>IF(K257="","",K257-L257)</f>
        <v/>
      </c>
      <c r="N257" s="40">
        <f>IF(OR(K257="",N(D257)=0),"",IF(OR(F257="Cancelled",F257="Returned"),"",M257/D257))</f>
        <v/>
      </c>
      <c r="O257" s="39">
        <f>IF(OR(A257="",B257=""),"",IFERROR(A257-INDEX('Stock'!$H$2:$H$1000,MATCH(B257,'Stock'!$A$2:$A$1000,0)),""))</f>
        <v/>
      </c>
      <c r="P257" s="41">
        <f>IF(G257="","",DATE(YEAR(G257),MONTH(G257),1))</f>
        <v/>
      </c>
    </row>
    <row r="258">
      <c r="A258" s="33" t="n"/>
      <c r="C258" s="38">
        <f>IF(B258="","",IFERROR(INDEX('Stock'!$C$2:$C$1000,MATCH(B258,'Stock'!$A$2:$A$1000,0)),""))</f>
        <v/>
      </c>
      <c r="D258" s="35" t="n"/>
      <c r="G258" s="33" t="n"/>
      <c r="H258" s="36">
        <f>IF(B258="","",IFERROR(INDEX('Stock'!$G$2:$G$1000,MATCH(B258,'Stock'!$A$2:$A$1000,0)),""))</f>
        <v/>
      </c>
      <c r="I258" s="36">
        <f>IF(A258="","",EmballageDefaut)</f>
        <v/>
      </c>
      <c r="J258" s="35" t="n"/>
      <c r="K258" s="36">
        <f>IF(OR(A258="",D258=""),"",IF(OR(F258="Cancelled",F258="Returned"),0,D258-N(H258)-N(I258)-N(J258)))</f>
        <v/>
      </c>
      <c r="L258" s="36">
        <f>IF(OR(A258="",D258=""),"",IF(OR(F258="Cancelled",F258="Returned"),0,D258*TauxTotal))</f>
        <v/>
      </c>
      <c r="M258" s="36">
        <f>IF(K258="","",K258-L258)</f>
        <v/>
      </c>
      <c r="N258" s="40">
        <f>IF(OR(K258="",N(D258)=0),"",IF(OR(F258="Cancelled",F258="Returned"),"",M258/D258))</f>
        <v/>
      </c>
      <c r="O258" s="39">
        <f>IF(OR(A258="",B258=""),"",IFERROR(A258-INDEX('Stock'!$H$2:$H$1000,MATCH(B258,'Stock'!$A$2:$A$1000,0)),""))</f>
        <v/>
      </c>
      <c r="P258" s="41">
        <f>IF(G258="","",DATE(YEAR(G258),MONTH(G258),1))</f>
        <v/>
      </c>
    </row>
    <row r="259">
      <c r="A259" s="33" t="n"/>
      <c r="C259" s="38">
        <f>IF(B259="","",IFERROR(INDEX('Stock'!$C$2:$C$1000,MATCH(B259,'Stock'!$A$2:$A$1000,0)),""))</f>
        <v/>
      </c>
      <c r="D259" s="35" t="n"/>
      <c r="G259" s="33" t="n"/>
      <c r="H259" s="36">
        <f>IF(B259="","",IFERROR(INDEX('Stock'!$G$2:$G$1000,MATCH(B259,'Stock'!$A$2:$A$1000,0)),""))</f>
        <v/>
      </c>
      <c r="I259" s="36">
        <f>IF(A259="","",EmballageDefaut)</f>
        <v/>
      </c>
      <c r="J259" s="35" t="n"/>
      <c r="K259" s="36">
        <f>IF(OR(A259="",D259=""),"",IF(OR(F259="Cancelled",F259="Returned"),0,D259-N(H259)-N(I259)-N(J259)))</f>
        <v/>
      </c>
      <c r="L259" s="36">
        <f>IF(OR(A259="",D259=""),"",IF(OR(F259="Cancelled",F259="Returned"),0,D259*TauxTotal))</f>
        <v/>
      </c>
      <c r="M259" s="36">
        <f>IF(K259="","",K259-L259)</f>
        <v/>
      </c>
      <c r="N259" s="40">
        <f>IF(OR(K259="",N(D259)=0),"",IF(OR(F259="Cancelled",F259="Returned"),"",M259/D259))</f>
        <v/>
      </c>
      <c r="O259" s="39">
        <f>IF(OR(A259="",B259=""),"",IFERROR(A259-INDEX('Stock'!$H$2:$H$1000,MATCH(B259,'Stock'!$A$2:$A$1000,0)),""))</f>
        <v/>
      </c>
      <c r="P259" s="41">
        <f>IF(G259="","",DATE(YEAR(G259),MONTH(G259),1))</f>
        <v/>
      </c>
    </row>
    <row r="260">
      <c r="A260" s="33" t="n"/>
      <c r="C260" s="38">
        <f>IF(B260="","",IFERROR(INDEX('Stock'!$C$2:$C$1000,MATCH(B260,'Stock'!$A$2:$A$1000,0)),""))</f>
        <v/>
      </c>
      <c r="D260" s="35" t="n"/>
      <c r="G260" s="33" t="n"/>
      <c r="H260" s="36">
        <f>IF(B260="","",IFERROR(INDEX('Stock'!$G$2:$G$1000,MATCH(B260,'Stock'!$A$2:$A$1000,0)),""))</f>
        <v/>
      </c>
      <c r="I260" s="36">
        <f>IF(A260="","",EmballageDefaut)</f>
        <v/>
      </c>
      <c r="J260" s="35" t="n"/>
      <c r="K260" s="36">
        <f>IF(OR(A260="",D260=""),"",IF(OR(F260="Cancelled",F260="Returned"),0,D260-N(H260)-N(I260)-N(J260)))</f>
        <v/>
      </c>
      <c r="L260" s="36">
        <f>IF(OR(A260="",D260=""),"",IF(OR(F260="Cancelled",F260="Returned"),0,D260*TauxTotal))</f>
        <v/>
      </c>
      <c r="M260" s="36">
        <f>IF(K260="","",K260-L260)</f>
        <v/>
      </c>
      <c r="N260" s="40">
        <f>IF(OR(K260="",N(D260)=0),"",IF(OR(F260="Cancelled",F260="Returned"),"",M260/D260))</f>
        <v/>
      </c>
      <c r="O260" s="39">
        <f>IF(OR(A260="",B260=""),"",IFERROR(A260-INDEX('Stock'!$H$2:$H$1000,MATCH(B260,'Stock'!$A$2:$A$1000,0)),""))</f>
        <v/>
      </c>
      <c r="P260" s="41">
        <f>IF(G260="","",DATE(YEAR(G260),MONTH(G260),1))</f>
        <v/>
      </c>
    </row>
    <row r="261">
      <c r="A261" s="33" t="n"/>
      <c r="C261" s="38">
        <f>IF(B261="","",IFERROR(INDEX('Stock'!$C$2:$C$1000,MATCH(B261,'Stock'!$A$2:$A$1000,0)),""))</f>
        <v/>
      </c>
      <c r="D261" s="35" t="n"/>
      <c r="G261" s="33" t="n"/>
      <c r="H261" s="36">
        <f>IF(B261="","",IFERROR(INDEX('Stock'!$G$2:$G$1000,MATCH(B261,'Stock'!$A$2:$A$1000,0)),""))</f>
        <v/>
      </c>
      <c r="I261" s="36">
        <f>IF(A261="","",EmballageDefaut)</f>
        <v/>
      </c>
      <c r="J261" s="35" t="n"/>
      <c r="K261" s="36">
        <f>IF(OR(A261="",D261=""),"",IF(OR(F261="Cancelled",F261="Returned"),0,D261-N(H261)-N(I261)-N(J261)))</f>
        <v/>
      </c>
      <c r="L261" s="36">
        <f>IF(OR(A261="",D261=""),"",IF(OR(F261="Cancelled",F261="Returned"),0,D261*TauxTotal))</f>
        <v/>
      </c>
      <c r="M261" s="36">
        <f>IF(K261="","",K261-L261)</f>
        <v/>
      </c>
      <c r="N261" s="40">
        <f>IF(OR(K261="",N(D261)=0),"",IF(OR(F261="Cancelled",F261="Returned"),"",M261/D261))</f>
        <v/>
      </c>
      <c r="O261" s="39">
        <f>IF(OR(A261="",B261=""),"",IFERROR(A261-INDEX('Stock'!$H$2:$H$1000,MATCH(B261,'Stock'!$A$2:$A$1000,0)),""))</f>
        <v/>
      </c>
      <c r="P261" s="41">
        <f>IF(G261="","",DATE(YEAR(G261),MONTH(G261),1))</f>
        <v/>
      </c>
    </row>
    <row r="262">
      <c r="A262" s="33" t="n"/>
      <c r="C262" s="38">
        <f>IF(B262="","",IFERROR(INDEX('Stock'!$C$2:$C$1000,MATCH(B262,'Stock'!$A$2:$A$1000,0)),""))</f>
        <v/>
      </c>
      <c r="D262" s="35" t="n"/>
      <c r="G262" s="33" t="n"/>
      <c r="H262" s="36">
        <f>IF(B262="","",IFERROR(INDEX('Stock'!$G$2:$G$1000,MATCH(B262,'Stock'!$A$2:$A$1000,0)),""))</f>
        <v/>
      </c>
      <c r="I262" s="36">
        <f>IF(A262="","",EmballageDefaut)</f>
        <v/>
      </c>
      <c r="J262" s="35" t="n"/>
      <c r="K262" s="36">
        <f>IF(OR(A262="",D262=""),"",IF(OR(F262="Cancelled",F262="Returned"),0,D262-N(H262)-N(I262)-N(J262)))</f>
        <v/>
      </c>
      <c r="L262" s="36">
        <f>IF(OR(A262="",D262=""),"",IF(OR(F262="Cancelled",F262="Returned"),0,D262*TauxTotal))</f>
        <v/>
      </c>
      <c r="M262" s="36">
        <f>IF(K262="","",K262-L262)</f>
        <v/>
      </c>
      <c r="N262" s="40">
        <f>IF(OR(K262="",N(D262)=0),"",IF(OR(F262="Cancelled",F262="Returned"),"",M262/D262))</f>
        <v/>
      </c>
      <c r="O262" s="39">
        <f>IF(OR(A262="",B262=""),"",IFERROR(A262-INDEX('Stock'!$H$2:$H$1000,MATCH(B262,'Stock'!$A$2:$A$1000,0)),""))</f>
        <v/>
      </c>
      <c r="P262" s="41">
        <f>IF(G262="","",DATE(YEAR(G262),MONTH(G262),1))</f>
        <v/>
      </c>
    </row>
    <row r="263">
      <c r="A263" s="33" t="n"/>
      <c r="C263" s="38">
        <f>IF(B263="","",IFERROR(INDEX('Stock'!$C$2:$C$1000,MATCH(B263,'Stock'!$A$2:$A$1000,0)),""))</f>
        <v/>
      </c>
      <c r="D263" s="35" t="n"/>
      <c r="G263" s="33" t="n"/>
      <c r="H263" s="36">
        <f>IF(B263="","",IFERROR(INDEX('Stock'!$G$2:$G$1000,MATCH(B263,'Stock'!$A$2:$A$1000,0)),""))</f>
        <v/>
      </c>
      <c r="I263" s="36">
        <f>IF(A263="","",EmballageDefaut)</f>
        <v/>
      </c>
      <c r="J263" s="35" t="n"/>
      <c r="K263" s="36">
        <f>IF(OR(A263="",D263=""),"",IF(OR(F263="Cancelled",F263="Returned"),0,D263-N(H263)-N(I263)-N(J263)))</f>
        <v/>
      </c>
      <c r="L263" s="36">
        <f>IF(OR(A263="",D263=""),"",IF(OR(F263="Cancelled",F263="Returned"),0,D263*TauxTotal))</f>
        <v/>
      </c>
      <c r="M263" s="36">
        <f>IF(K263="","",K263-L263)</f>
        <v/>
      </c>
      <c r="N263" s="40">
        <f>IF(OR(K263="",N(D263)=0),"",IF(OR(F263="Cancelled",F263="Returned"),"",M263/D263))</f>
        <v/>
      </c>
      <c r="O263" s="39">
        <f>IF(OR(A263="",B263=""),"",IFERROR(A263-INDEX('Stock'!$H$2:$H$1000,MATCH(B263,'Stock'!$A$2:$A$1000,0)),""))</f>
        <v/>
      </c>
      <c r="P263" s="41">
        <f>IF(G263="","",DATE(YEAR(G263),MONTH(G263),1))</f>
        <v/>
      </c>
    </row>
    <row r="264">
      <c r="A264" s="33" t="n"/>
      <c r="C264" s="38">
        <f>IF(B264="","",IFERROR(INDEX('Stock'!$C$2:$C$1000,MATCH(B264,'Stock'!$A$2:$A$1000,0)),""))</f>
        <v/>
      </c>
      <c r="D264" s="35" t="n"/>
      <c r="G264" s="33" t="n"/>
      <c r="H264" s="36">
        <f>IF(B264="","",IFERROR(INDEX('Stock'!$G$2:$G$1000,MATCH(B264,'Stock'!$A$2:$A$1000,0)),""))</f>
        <v/>
      </c>
      <c r="I264" s="36">
        <f>IF(A264="","",EmballageDefaut)</f>
        <v/>
      </c>
      <c r="J264" s="35" t="n"/>
      <c r="K264" s="36">
        <f>IF(OR(A264="",D264=""),"",IF(OR(F264="Cancelled",F264="Returned"),0,D264-N(H264)-N(I264)-N(J264)))</f>
        <v/>
      </c>
      <c r="L264" s="36">
        <f>IF(OR(A264="",D264=""),"",IF(OR(F264="Cancelled",F264="Returned"),0,D264*TauxTotal))</f>
        <v/>
      </c>
      <c r="M264" s="36">
        <f>IF(K264="","",K264-L264)</f>
        <v/>
      </c>
      <c r="N264" s="40">
        <f>IF(OR(K264="",N(D264)=0),"",IF(OR(F264="Cancelled",F264="Returned"),"",M264/D264))</f>
        <v/>
      </c>
      <c r="O264" s="39">
        <f>IF(OR(A264="",B264=""),"",IFERROR(A264-INDEX('Stock'!$H$2:$H$1000,MATCH(B264,'Stock'!$A$2:$A$1000,0)),""))</f>
        <v/>
      </c>
      <c r="P264" s="41">
        <f>IF(G264="","",DATE(YEAR(G264),MONTH(G264),1))</f>
        <v/>
      </c>
    </row>
    <row r="265">
      <c r="A265" s="33" t="n"/>
      <c r="C265" s="38">
        <f>IF(B265="","",IFERROR(INDEX('Stock'!$C$2:$C$1000,MATCH(B265,'Stock'!$A$2:$A$1000,0)),""))</f>
        <v/>
      </c>
      <c r="D265" s="35" t="n"/>
      <c r="G265" s="33" t="n"/>
      <c r="H265" s="36">
        <f>IF(B265="","",IFERROR(INDEX('Stock'!$G$2:$G$1000,MATCH(B265,'Stock'!$A$2:$A$1000,0)),""))</f>
        <v/>
      </c>
      <c r="I265" s="36">
        <f>IF(A265="","",EmballageDefaut)</f>
        <v/>
      </c>
      <c r="J265" s="35" t="n"/>
      <c r="K265" s="36">
        <f>IF(OR(A265="",D265=""),"",IF(OR(F265="Cancelled",F265="Returned"),0,D265-N(H265)-N(I265)-N(J265)))</f>
        <v/>
      </c>
      <c r="L265" s="36">
        <f>IF(OR(A265="",D265=""),"",IF(OR(F265="Cancelled",F265="Returned"),0,D265*TauxTotal))</f>
        <v/>
      </c>
      <c r="M265" s="36">
        <f>IF(K265="","",K265-L265)</f>
        <v/>
      </c>
      <c r="N265" s="40">
        <f>IF(OR(K265="",N(D265)=0),"",IF(OR(F265="Cancelled",F265="Returned"),"",M265/D265))</f>
        <v/>
      </c>
      <c r="O265" s="39">
        <f>IF(OR(A265="",B265=""),"",IFERROR(A265-INDEX('Stock'!$H$2:$H$1000,MATCH(B265,'Stock'!$A$2:$A$1000,0)),""))</f>
        <v/>
      </c>
      <c r="P265" s="41">
        <f>IF(G265="","",DATE(YEAR(G265),MONTH(G265),1))</f>
        <v/>
      </c>
    </row>
    <row r="266">
      <c r="A266" s="33" t="n"/>
      <c r="C266" s="38">
        <f>IF(B266="","",IFERROR(INDEX('Stock'!$C$2:$C$1000,MATCH(B266,'Stock'!$A$2:$A$1000,0)),""))</f>
        <v/>
      </c>
      <c r="D266" s="35" t="n"/>
      <c r="G266" s="33" t="n"/>
      <c r="H266" s="36">
        <f>IF(B266="","",IFERROR(INDEX('Stock'!$G$2:$G$1000,MATCH(B266,'Stock'!$A$2:$A$1000,0)),""))</f>
        <v/>
      </c>
      <c r="I266" s="36">
        <f>IF(A266="","",EmballageDefaut)</f>
        <v/>
      </c>
      <c r="J266" s="35" t="n"/>
      <c r="K266" s="36">
        <f>IF(OR(A266="",D266=""),"",IF(OR(F266="Cancelled",F266="Returned"),0,D266-N(H266)-N(I266)-N(J266)))</f>
        <v/>
      </c>
      <c r="L266" s="36">
        <f>IF(OR(A266="",D266=""),"",IF(OR(F266="Cancelled",F266="Returned"),0,D266*TauxTotal))</f>
        <v/>
      </c>
      <c r="M266" s="36">
        <f>IF(K266="","",K266-L266)</f>
        <v/>
      </c>
      <c r="N266" s="40">
        <f>IF(OR(K266="",N(D266)=0),"",IF(OR(F266="Cancelled",F266="Returned"),"",M266/D266))</f>
        <v/>
      </c>
      <c r="O266" s="39">
        <f>IF(OR(A266="",B266=""),"",IFERROR(A266-INDEX('Stock'!$H$2:$H$1000,MATCH(B266,'Stock'!$A$2:$A$1000,0)),""))</f>
        <v/>
      </c>
      <c r="P266" s="41">
        <f>IF(G266="","",DATE(YEAR(G266),MONTH(G266),1))</f>
        <v/>
      </c>
    </row>
    <row r="267">
      <c r="A267" s="33" t="n"/>
      <c r="C267" s="38">
        <f>IF(B267="","",IFERROR(INDEX('Stock'!$C$2:$C$1000,MATCH(B267,'Stock'!$A$2:$A$1000,0)),""))</f>
        <v/>
      </c>
      <c r="D267" s="35" t="n"/>
      <c r="G267" s="33" t="n"/>
      <c r="H267" s="36">
        <f>IF(B267="","",IFERROR(INDEX('Stock'!$G$2:$G$1000,MATCH(B267,'Stock'!$A$2:$A$1000,0)),""))</f>
        <v/>
      </c>
      <c r="I267" s="36">
        <f>IF(A267="","",EmballageDefaut)</f>
        <v/>
      </c>
      <c r="J267" s="35" t="n"/>
      <c r="K267" s="36">
        <f>IF(OR(A267="",D267=""),"",IF(OR(F267="Cancelled",F267="Returned"),0,D267-N(H267)-N(I267)-N(J267)))</f>
        <v/>
      </c>
      <c r="L267" s="36">
        <f>IF(OR(A267="",D267=""),"",IF(OR(F267="Cancelled",F267="Returned"),0,D267*TauxTotal))</f>
        <v/>
      </c>
      <c r="M267" s="36">
        <f>IF(K267="","",K267-L267)</f>
        <v/>
      </c>
      <c r="N267" s="40">
        <f>IF(OR(K267="",N(D267)=0),"",IF(OR(F267="Cancelled",F267="Returned"),"",M267/D267))</f>
        <v/>
      </c>
      <c r="O267" s="39">
        <f>IF(OR(A267="",B267=""),"",IFERROR(A267-INDEX('Stock'!$H$2:$H$1000,MATCH(B267,'Stock'!$A$2:$A$1000,0)),""))</f>
        <v/>
      </c>
      <c r="P267" s="41">
        <f>IF(G267="","",DATE(YEAR(G267),MONTH(G267),1))</f>
        <v/>
      </c>
    </row>
    <row r="268">
      <c r="A268" s="33" t="n"/>
      <c r="C268" s="38">
        <f>IF(B268="","",IFERROR(INDEX('Stock'!$C$2:$C$1000,MATCH(B268,'Stock'!$A$2:$A$1000,0)),""))</f>
        <v/>
      </c>
      <c r="D268" s="35" t="n"/>
      <c r="G268" s="33" t="n"/>
      <c r="H268" s="36">
        <f>IF(B268="","",IFERROR(INDEX('Stock'!$G$2:$G$1000,MATCH(B268,'Stock'!$A$2:$A$1000,0)),""))</f>
        <v/>
      </c>
      <c r="I268" s="36">
        <f>IF(A268="","",EmballageDefaut)</f>
        <v/>
      </c>
      <c r="J268" s="35" t="n"/>
      <c r="K268" s="36">
        <f>IF(OR(A268="",D268=""),"",IF(OR(F268="Cancelled",F268="Returned"),0,D268-N(H268)-N(I268)-N(J268)))</f>
        <v/>
      </c>
      <c r="L268" s="36">
        <f>IF(OR(A268="",D268=""),"",IF(OR(F268="Cancelled",F268="Returned"),0,D268*TauxTotal))</f>
        <v/>
      </c>
      <c r="M268" s="36">
        <f>IF(K268="","",K268-L268)</f>
        <v/>
      </c>
      <c r="N268" s="40">
        <f>IF(OR(K268="",N(D268)=0),"",IF(OR(F268="Cancelled",F268="Returned"),"",M268/D268))</f>
        <v/>
      </c>
      <c r="O268" s="39">
        <f>IF(OR(A268="",B268=""),"",IFERROR(A268-INDEX('Stock'!$H$2:$H$1000,MATCH(B268,'Stock'!$A$2:$A$1000,0)),""))</f>
        <v/>
      </c>
      <c r="P268" s="41">
        <f>IF(G268="","",DATE(YEAR(G268),MONTH(G268),1))</f>
        <v/>
      </c>
    </row>
    <row r="269">
      <c r="A269" s="33" t="n"/>
      <c r="C269" s="38">
        <f>IF(B269="","",IFERROR(INDEX('Stock'!$C$2:$C$1000,MATCH(B269,'Stock'!$A$2:$A$1000,0)),""))</f>
        <v/>
      </c>
      <c r="D269" s="35" t="n"/>
      <c r="G269" s="33" t="n"/>
      <c r="H269" s="36">
        <f>IF(B269="","",IFERROR(INDEX('Stock'!$G$2:$G$1000,MATCH(B269,'Stock'!$A$2:$A$1000,0)),""))</f>
        <v/>
      </c>
      <c r="I269" s="36">
        <f>IF(A269="","",EmballageDefaut)</f>
        <v/>
      </c>
      <c r="J269" s="35" t="n"/>
      <c r="K269" s="36">
        <f>IF(OR(A269="",D269=""),"",IF(OR(F269="Cancelled",F269="Returned"),0,D269-N(H269)-N(I269)-N(J269)))</f>
        <v/>
      </c>
      <c r="L269" s="36">
        <f>IF(OR(A269="",D269=""),"",IF(OR(F269="Cancelled",F269="Returned"),0,D269*TauxTotal))</f>
        <v/>
      </c>
      <c r="M269" s="36">
        <f>IF(K269="","",K269-L269)</f>
        <v/>
      </c>
      <c r="N269" s="40">
        <f>IF(OR(K269="",N(D269)=0),"",IF(OR(F269="Cancelled",F269="Returned"),"",M269/D269))</f>
        <v/>
      </c>
      <c r="O269" s="39">
        <f>IF(OR(A269="",B269=""),"",IFERROR(A269-INDEX('Stock'!$H$2:$H$1000,MATCH(B269,'Stock'!$A$2:$A$1000,0)),""))</f>
        <v/>
      </c>
      <c r="P269" s="41">
        <f>IF(G269="","",DATE(YEAR(G269),MONTH(G269),1))</f>
        <v/>
      </c>
    </row>
    <row r="270">
      <c r="A270" s="33" t="n"/>
      <c r="C270" s="38">
        <f>IF(B270="","",IFERROR(INDEX('Stock'!$C$2:$C$1000,MATCH(B270,'Stock'!$A$2:$A$1000,0)),""))</f>
        <v/>
      </c>
      <c r="D270" s="35" t="n"/>
      <c r="G270" s="33" t="n"/>
      <c r="H270" s="36">
        <f>IF(B270="","",IFERROR(INDEX('Stock'!$G$2:$G$1000,MATCH(B270,'Stock'!$A$2:$A$1000,0)),""))</f>
        <v/>
      </c>
      <c r="I270" s="36">
        <f>IF(A270="","",EmballageDefaut)</f>
        <v/>
      </c>
      <c r="J270" s="35" t="n"/>
      <c r="K270" s="36">
        <f>IF(OR(A270="",D270=""),"",IF(OR(F270="Cancelled",F270="Returned"),0,D270-N(H270)-N(I270)-N(J270)))</f>
        <v/>
      </c>
      <c r="L270" s="36">
        <f>IF(OR(A270="",D270=""),"",IF(OR(F270="Cancelled",F270="Returned"),0,D270*TauxTotal))</f>
        <v/>
      </c>
      <c r="M270" s="36">
        <f>IF(K270="","",K270-L270)</f>
        <v/>
      </c>
      <c r="N270" s="40">
        <f>IF(OR(K270="",N(D270)=0),"",IF(OR(F270="Cancelled",F270="Returned"),"",M270/D270))</f>
        <v/>
      </c>
      <c r="O270" s="39">
        <f>IF(OR(A270="",B270=""),"",IFERROR(A270-INDEX('Stock'!$H$2:$H$1000,MATCH(B270,'Stock'!$A$2:$A$1000,0)),""))</f>
        <v/>
      </c>
      <c r="P270" s="41">
        <f>IF(G270="","",DATE(YEAR(G270),MONTH(G270),1))</f>
        <v/>
      </c>
    </row>
    <row r="271">
      <c r="A271" s="33" t="n"/>
      <c r="C271" s="38">
        <f>IF(B271="","",IFERROR(INDEX('Stock'!$C$2:$C$1000,MATCH(B271,'Stock'!$A$2:$A$1000,0)),""))</f>
        <v/>
      </c>
      <c r="D271" s="35" t="n"/>
      <c r="G271" s="33" t="n"/>
      <c r="H271" s="36">
        <f>IF(B271="","",IFERROR(INDEX('Stock'!$G$2:$G$1000,MATCH(B271,'Stock'!$A$2:$A$1000,0)),""))</f>
        <v/>
      </c>
      <c r="I271" s="36">
        <f>IF(A271="","",EmballageDefaut)</f>
        <v/>
      </c>
      <c r="J271" s="35" t="n"/>
      <c r="K271" s="36">
        <f>IF(OR(A271="",D271=""),"",IF(OR(F271="Cancelled",F271="Returned"),0,D271-N(H271)-N(I271)-N(J271)))</f>
        <v/>
      </c>
      <c r="L271" s="36">
        <f>IF(OR(A271="",D271=""),"",IF(OR(F271="Cancelled",F271="Returned"),0,D271*TauxTotal))</f>
        <v/>
      </c>
      <c r="M271" s="36">
        <f>IF(K271="","",K271-L271)</f>
        <v/>
      </c>
      <c r="N271" s="40">
        <f>IF(OR(K271="",N(D271)=0),"",IF(OR(F271="Cancelled",F271="Returned"),"",M271/D271))</f>
        <v/>
      </c>
      <c r="O271" s="39">
        <f>IF(OR(A271="",B271=""),"",IFERROR(A271-INDEX('Stock'!$H$2:$H$1000,MATCH(B271,'Stock'!$A$2:$A$1000,0)),""))</f>
        <v/>
      </c>
      <c r="P271" s="41">
        <f>IF(G271="","",DATE(YEAR(G271),MONTH(G271),1))</f>
        <v/>
      </c>
    </row>
    <row r="272">
      <c r="A272" s="33" t="n"/>
      <c r="C272" s="38">
        <f>IF(B272="","",IFERROR(INDEX('Stock'!$C$2:$C$1000,MATCH(B272,'Stock'!$A$2:$A$1000,0)),""))</f>
        <v/>
      </c>
      <c r="D272" s="35" t="n"/>
      <c r="G272" s="33" t="n"/>
      <c r="H272" s="36">
        <f>IF(B272="","",IFERROR(INDEX('Stock'!$G$2:$G$1000,MATCH(B272,'Stock'!$A$2:$A$1000,0)),""))</f>
        <v/>
      </c>
      <c r="I272" s="36">
        <f>IF(A272="","",EmballageDefaut)</f>
        <v/>
      </c>
      <c r="J272" s="35" t="n"/>
      <c r="K272" s="36">
        <f>IF(OR(A272="",D272=""),"",IF(OR(F272="Cancelled",F272="Returned"),0,D272-N(H272)-N(I272)-N(J272)))</f>
        <v/>
      </c>
      <c r="L272" s="36">
        <f>IF(OR(A272="",D272=""),"",IF(OR(F272="Cancelled",F272="Returned"),0,D272*TauxTotal))</f>
        <v/>
      </c>
      <c r="M272" s="36">
        <f>IF(K272="","",K272-L272)</f>
        <v/>
      </c>
      <c r="N272" s="40">
        <f>IF(OR(K272="",N(D272)=0),"",IF(OR(F272="Cancelled",F272="Returned"),"",M272/D272))</f>
        <v/>
      </c>
      <c r="O272" s="39">
        <f>IF(OR(A272="",B272=""),"",IFERROR(A272-INDEX('Stock'!$H$2:$H$1000,MATCH(B272,'Stock'!$A$2:$A$1000,0)),""))</f>
        <v/>
      </c>
      <c r="P272" s="41">
        <f>IF(G272="","",DATE(YEAR(G272),MONTH(G272),1))</f>
        <v/>
      </c>
    </row>
    <row r="273">
      <c r="A273" s="33" t="n"/>
      <c r="C273" s="38">
        <f>IF(B273="","",IFERROR(INDEX('Stock'!$C$2:$C$1000,MATCH(B273,'Stock'!$A$2:$A$1000,0)),""))</f>
        <v/>
      </c>
      <c r="D273" s="35" t="n"/>
      <c r="G273" s="33" t="n"/>
      <c r="H273" s="36">
        <f>IF(B273="","",IFERROR(INDEX('Stock'!$G$2:$G$1000,MATCH(B273,'Stock'!$A$2:$A$1000,0)),""))</f>
        <v/>
      </c>
      <c r="I273" s="36">
        <f>IF(A273="","",EmballageDefaut)</f>
        <v/>
      </c>
      <c r="J273" s="35" t="n"/>
      <c r="K273" s="36">
        <f>IF(OR(A273="",D273=""),"",IF(OR(F273="Cancelled",F273="Returned"),0,D273-N(H273)-N(I273)-N(J273)))</f>
        <v/>
      </c>
      <c r="L273" s="36">
        <f>IF(OR(A273="",D273=""),"",IF(OR(F273="Cancelled",F273="Returned"),0,D273*TauxTotal))</f>
        <v/>
      </c>
      <c r="M273" s="36">
        <f>IF(K273="","",K273-L273)</f>
        <v/>
      </c>
      <c r="N273" s="40">
        <f>IF(OR(K273="",N(D273)=0),"",IF(OR(F273="Cancelled",F273="Returned"),"",M273/D273))</f>
        <v/>
      </c>
      <c r="O273" s="39">
        <f>IF(OR(A273="",B273=""),"",IFERROR(A273-INDEX('Stock'!$H$2:$H$1000,MATCH(B273,'Stock'!$A$2:$A$1000,0)),""))</f>
        <v/>
      </c>
      <c r="P273" s="41">
        <f>IF(G273="","",DATE(YEAR(G273),MONTH(G273),1))</f>
        <v/>
      </c>
    </row>
    <row r="274">
      <c r="A274" s="33" t="n"/>
      <c r="C274" s="38">
        <f>IF(B274="","",IFERROR(INDEX('Stock'!$C$2:$C$1000,MATCH(B274,'Stock'!$A$2:$A$1000,0)),""))</f>
        <v/>
      </c>
      <c r="D274" s="35" t="n"/>
      <c r="G274" s="33" t="n"/>
      <c r="H274" s="36">
        <f>IF(B274="","",IFERROR(INDEX('Stock'!$G$2:$G$1000,MATCH(B274,'Stock'!$A$2:$A$1000,0)),""))</f>
        <v/>
      </c>
      <c r="I274" s="36">
        <f>IF(A274="","",EmballageDefaut)</f>
        <v/>
      </c>
      <c r="J274" s="35" t="n"/>
      <c r="K274" s="36">
        <f>IF(OR(A274="",D274=""),"",IF(OR(F274="Cancelled",F274="Returned"),0,D274-N(H274)-N(I274)-N(J274)))</f>
        <v/>
      </c>
      <c r="L274" s="36">
        <f>IF(OR(A274="",D274=""),"",IF(OR(F274="Cancelled",F274="Returned"),0,D274*TauxTotal))</f>
        <v/>
      </c>
      <c r="M274" s="36">
        <f>IF(K274="","",K274-L274)</f>
        <v/>
      </c>
      <c r="N274" s="40">
        <f>IF(OR(K274="",N(D274)=0),"",IF(OR(F274="Cancelled",F274="Returned"),"",M274/D274))</f>
        <v/>
      </c>
      <c r="O274" s="39">
        <f>IF(OR(A274="",B274=""),"",IFERROR(A274-INDEX('Stock'!$H$2:$H$1000,MATCH(B274,'Stock'!$A$2:$A$1000,0)),""))</f>
        <v/>
      </c>
      <c r="P274" s="41">
        <f>IF(G274="","",DATE(YEAR(G274),MONTH(G274),1))</f>
        <v/>
      </c>
    </row>
    <row r="275">
      <c r="A275" s="33" t="n"/>
      <c r="C275" s="38">
        <f>IF(B275="","",IFERROR(INDEX('Stock'!$C$2:$C$1000,MATCH(B275,'Stock'!$A$2:$A$1000,0)),""))</f>
        <v/>
      </c>
      <c r="D275" s="35" t="n"/>
      <c r="G275" s="33" t="n"/>
      <c r="H275" s="36">
        <f>IF(B275="","",IFERROR(INDEX('Stock'!$G$2:$G$1000,MATCH(B275,'Stock'!$A$2:$A$1000,0)),""))</f>
        <v/>
      </c>
      <c r="I275" s="36">
        <f>IF(A275="","",EmballageDefaut)</f>
        <v/>
      </c>
      <c r="J275" s="35" t="n"/>
      <c r="K275" s="36">
        <f>IF(OR(A275="",D275=""),"",IF(OR(F275="Cancelled",F275="Returned"),0,D275-N(H275)-N(I275)-N(J275)))</f>
        <v/>
      </c>
      <c r="L275" s="36">
        <f>IF(OR(A275="",D275=""),"",IF(OR(F275="Cancelled",F275="Returned"),0,D275*TauxTotal))</f>
        <v/>
      </c>
      <c r="M275" s="36">
        <f>IF(K275="","",K275-L275)</f>
        <v/>
      </c>
      <c r="N275" s="40">
        <f>IF(OR(K275="",N(D275)=0),"",IF(OR(F275="Cancelled",F275="Returned"),"",M275/D275))</f>
        <v/>
      </c>
      <c r="O275" s="39">
        <f>IF(OR(A275="",B275=""),"",IFERROR(A275-INDEX('Stock'!$H$2:$H$1000,MATCH(B275,'Stock'!$A$2:$A$1000,0)),""))</f>
        <v/>
      </c>
      <c r="P275" s="41">
        <f>IF(G275="","",DATE(YEAR(G275),MONTH(G275),1))</f>
        <v/>
      </c>
    </row>
    <row r="276">
      <c r="A276" s="33" t="n"/>
      <c r="C276" s="38">
        <f>IF(B276="","",IFERROR(INDEX('Stock'!$C$2:$C$1000,MATCH(B276,'Stock'!$A$2:$A$1000,0)),""))</f>
        <v/>
      </c>
      <c r="D276" s="35" t="n"/>
      <c r="G276" s="33" t="n"/>
      <c r="H276" s="36">
        <f>IF(B276="","",IFERROR(INDEX('Stock'!$G$2:$G$1000,MATCH(B276,'Stock'!$A$2:$A$1000,0)),""))</f>
        <v/>
      </c>
      <c r="I276" s="36">
        <f>IF(A276="","",EmballageDefaut)</f>
        <v/>
      </c>
      <c r="J276" s="35" t="n"/>
      <c r="K276" s="36">
        <f>IF(OR(A276="",D276=""),"",IF(OR(F276="Cancelled",F276="Returned"),0,D276-N(H276)-N(I276)-N(J276)))</f>
        <v/>
      </c>
      <c r="L276" s="36">
        <f>IF(OR(A276="",D276=""),"",IF(OR(F276="Cancelled",F276="Returned"),0,D276*TauxTotal))</f>
        <v/>
      </c>
      <c r="M276" s="36">
        <f>IF(K276="","",K276-L276)</f>
        <v/>
      </c>
      <c r="N276" s="40">
        <f>IF(OR(K276="",N(D276)=0),"",IF(OR(F276="Cancelled",F276="Returned"),"",M276/D276))</f>
        <v/>
      </c>
      <c r="O276" s="39">
        <f>IF(OR(A276="",B276=""),"",IFERROR(A276-INDEX('Stock'!$H$2:$H$1000,MATCH(B276,'Stock'!$A$2:$A$1000,0)),""))</f>
        <v/>
      </c>
      <c r="P276" s="41">
        <f>IF(G276="","",DATE(YEAR(G276),MONTH(G276),1))</f>
        <v/>
      </c>
    </row>
    <row r="277">
      <c r="A277" s="33" t="n"/>
      <c r="C277" s="38">
        <f>IF(B277="","",IFERROR(INDEX('Stock'!$C$2:$C$1000,MATCH(B277,'Stock'!$A$2:$A$1000,0)),""))</f>
        <v/>
      </c>
      <c r="D277" s="35" t="n"/>
      <c r="G277" s="33" t="n"/>
      <c r="H277" s="36">
        <f>IF(B277="","",IFERROR(INDEX('Stock'!$G$2:$G$1000,MATCH(B277,'Stock'!$A$2:$A$1000,0)),""))</f>
        <v/>
      </c>
      <c r="I277" s="36">
        <f>IF(A277="","",EmballageDefaut)</f>
        <v/>
      </c>
      <c r="J277" s="35" t="n"/>
      <c r="K277" s="36">
        <f>IF(OR(A277="",D277=""),"",IF(OR(F277="Cancelled",F277="Returned"),0,D277-N(H277)-N(I277)-N(J277)))</f>
        <v/>
      </c>
      <c r="L277" s="36">
        <f>IF(OR(A277="",D277=""),"",IF(OR(F277="Cancelled",F277="Returned"),0,D277*TauxTotal))</f>
        <v/>
      </c>
      <c r="M277" s="36">
        <f>IF(K277="","",K277-L277)</f>
        <v/>
      </c>
      <c r="N277" s="40">
        <f>IF(OR(K277="",N(D277)=0),"",IF(OR(F277="Cancelled",F277="Returned"),"",M277/D277))</f>
        <v/>
      </c>
      <c r="O277" s="39">
        <f>IF(OR(A277="",B277=""),"",IFERROR(A277-INDEX('Stock'!$H$2:$H$1000,MATCH(B277,'Stock'!$A$2:$A$1000,0)),""))</f>
        <v/>
      </c>
      <c r="P277" s="41">
        <f>IF(G277="","",DATE(YEAR(G277),MONTH(G277),1))</f>
        <v/>
      </c>
    </row>
    <row r="278">
      <c r="A278" s="33" t="n"/>
      <c r="C278" s="38">
        <f>IF(B278="","",IFERROR(INDEX('Stock'!$C$2:$C$1000,MATCH(B278,'Stock'!$A$2:$A$1000,0)),""))</f>
        <v/>
      </c>
      <c r="D278" s="35" t="n"/>
      <c r="G278" s="33" t="n"/>
      <c r="H278" s="36">
        <f>IF(B278="","",IFERROR(INDEX('Stock'!$G$2:$G$1000,MATCH(B278,'Stock'!$A$2:$A$1000,0)),""))</f>
        <v/>
      </c>
      <c r="I278" s="36">
        <f>IF(A278="","",EmballageDefaut)</f>
        <v/>
      </c>
      <c r="J278" s="35" t="n"/>
      <c r="K278" s="36">
        <f>IF(OR(A278="",D278=""),"",IF(OR(F278="Cancelled",F278="Returned"),0,D278-N(H278)-N(I278)-N(J278)))</f>
        <v/>
      </c>
      <c r="L278" s="36">
        <f>IF(OR(A278="",D278=""),"",IF(OR(F278="Cancelled",F278="Returned"),0,D278*TauxTotal))</f>
        <v/>
      </c>
      <c r="M278" s="36">
        <f>IF(K278="","",K278-L278)</f>
        <v/>
      </c>
      <c r="N278" s="40">
        <f>IF(OR(K278="",N(D278)=0),"",IF(OR(F278="Cancelled",F278="Returned"),"",M278/D278))</f>
        <v/>
      </c>
      <c r="O278" s="39">
        <f>IF(OR(A278="",B278=""),"",IFERROR(A278-INDEX('Stock'!$H$2:$H$1000,MATCH(B278,'Stock'!$A$2:$A$1000,0)),""))</f>
        <v/>
      </c>
      <c r="P278" s="41">
        <f>IF(G278="","",DATE(YEAR(G278),MONTH(G278),1))</f>
        <v/>
      </c>
    </row>
    <row r="279">
      <c r="A279" s="33" t="n"/>
      <c r="C279" s="38">
        <f>IF(B279="","",IFERROR(INDEX('Stock'!$C$2:$C$1000,MATCH(B279,'Stock'!$A$2:$A$1000,0)),""))</f>
        <v/>
      </c>
      <c r="D279" s="35" t="n"/>
      <c r="G279" s="33" t="n"/>
      <c r="H279" s="36">
        <f>IF(B279="","",IFERROR(INDEX('Stock'!$G$2:$G$1000,MATCH(B279,'Stock'!$A$2:$A$1000,0)),""))</f>
        <v/>
      </c>
      <c r="I279" s="36">
        <f>IF(A279="","",EmballageDefaut)</f>
        <v/>
      </c>
      <c r="J279" s="35" t="n"/>
      <c r="K279" s="36">
        <f>IF(OR(A279="",D279=""),"",IF(OR(F279="Cancelled",F279="Returned"),0,D279-N(H279)-N(I279)-N(J279)))</f>
        <v/>
      </c>
      <c r="L279" s="36">
        <f>IF(OR(A279="",D279=""),"",IF(OR(F279="Cancelled",F279="Returned"),0,D279*TauxTotal))</f>
        <v/>
      </c>
      <c r="M279" s="36">
        <f>IF(K279="","",K279-L279)</f>
        <v/>
      </c>
      <c r="N279" s="40">
        <f>IF(OR(K279="",N(D279)=0),"",IF(OR(F279="Cancelled",F279="Returned"),"",M279/D279))</f>
        <v/>
      </c>
      <c r="O279" s="39">
        <f>IF(OR(A279="",B279=""),"",IFERROR(A279-INDEX('Stock'!$H$2:$H$1000,MATCH(B279,'Stock'!$A$2:$A$1000,0)),""))</f>
        <v/>
      </c>
      <c r="P279" s="41">
        <f>IF(G279="","",DATE(YEAR(G279),MONTH(G279),1))</f>
        <v/>
      </c>
    </row>
    <row r="280">
      <c r="A280" s="33" t="n"/>
      <c r="C280" s="38">
        <f>IF(B280="","",IFERROR(INDEX('Stock'!$C$2:$C$1000,MATCH(B280,'Stock'!$A$2:$A$1000,0)),""))</f>
        <v/>
      </c>
      <c r="D280" s="35" t="n"/>
      <c r="G280" s="33" t="n"/>
      <c r="H280" s="36">
        <f>IF(B280="","",IFERROR(INDEX('Stock'!$G$2:$G$1000,MATCH(B280,'Stock'!$A$2:$A$1000,0)),""))</f>
        <v/>
      </c>
      <c r="I280" s="36">
        <f>IF(A280="","",EmballageDefaut)</f>
        <v/>
      </c>
      <c r="J280" s="35" t="n"/>
      <c r="K280" s="36">
        <f>IF(OR(A280="",D280=""),"",IF(OR(F280="Cancelled",F280="Returned"),0,D280-N(H280)-N(I280)-N(J280)))</f>
        <v/>
      </c>
      <c r="L280" s="36">
        <f>IF(OR(A280="",D280=""),"",IF(OR(F280="Cancelled",F280="Returned"),0,D280*TauxTotal))</f>
        <v/>
      </c>
      <c r="M280" s="36">
        <f>IF(K280="","",K280-L280)</f>
        <v/>
      </c>
      <c r="N280" s="40">
        <f>IF(OR(K280="",N(D280)=0),"",IF(OR(F280="Cancelled",F280="Returned"),"",M280/D280))</f>
        <v/>
      </c>
      <c r="O280" s="39">
        <f>IF(OR(A280="",B280=""),"",IFERROR(A280-INDEX('Stock'!$H$2:$H$1000,MATCH(B280,'Stock'!$A$2:$A$1000,0)),""))</f>
        <v/>
      </c>
      <c r="P280" s="41">
        <f>IF(G280="","",DATE(YEAR(G280),MONTH(G280),1))</f>
        <v/>
      </c>
    </row>
    <row r="281">
      <c r="A281" s="33" t="n"/>
      <c r="C281" s="38">
        <f>IF(B281="","",IFERROR(INDEX('Stock'!$C$2:$C$1000,MATCH(B281,'Stock'!$A$2:$A$1000,0)),""))</f>
        <v/>
      </c>
      <c r="D281" s="35" t="n"/>
      <c r="G281" s="33" t="n"/>
      <c r="H281" s="36">
        <f>IF(B281="","",IFERROR(INDEX('Stock'!$G$2:$G$1000,MATCH(B281,'Stock'!$A$2:$A$1000,0)),""))</f>
        <v/>
      </c>
      <c r="I281" s="36">
        <f>IF(A281="","",EmballageDefaut)</f>
        <v/>
      </c>
      <c r="J281" s="35" t="n"/>
      <c r="K281" s="36">
        <f>IF(OR(A281="",D281=""),"",IF(OR(F281="Cancelled",F281="Returned"),0,D281-N(H281)-N(I281)-N(J281)))</f>
        <v/>
      </c>
      <c r="L281" s="36">
        <f>IF(OR(A281="",D281=""),"",IF(OR(F281="Cancelled",F281="Returned"),0,D281*TauxTotal))</f>
        <v/>
      </c>
      <c r="M281" s="36">
        <f>IF(K281="","",K281-L281)</f>
        <v/>
      </c>
      <c r="N281" s="40">
        <f>IF(OR(K281="",N(D281)=0),"",IF(OR(F281="Cancelled",F281="Returned"),"",M281/D281))</f>
        <v/>
      </c>
      <c r="O281" s="39">
        <f>IF(OR(A281="",B281=""),"",IFERROR(A281-INDEX('Stock'!$H$2:$H$1000,MATCH(B281,'Stock'!$A$2:$A$1000,0)),""))</f>
        <v/>
      </c>
      <c r="P281" s="41">
        <f>IF(G281="","",DATE(YEAR(G281),MONTH(G281),1))</f>
        <v/>
      </c>
    </row>
    <row r="282">
      <c r="A282" s="33" t="n"/>
      <c r="C282" s="38">
        <f>IF(B282="","",IFERROR(INDEX('Stock'!$C$2:$C$1000,MATCH(B282,'Stock'!$A$2:$A$1000,0)),""))</f>
        <v/>
      </c>
      <c r="D282" s="35" t="n"/>
      <c r="G282" s="33" t="n"/>
      <c r="H282" s="36">
        <f>IF(B282="","",IFERROR(INDEX('Stock'!$G$2:$G$1000,MATCH(B282,'Stock'!$A$2:$A$1000,0)),""))</f>
        <v/>
      </c>
      <c r="I282" s="36">
        <f>IF(A282="","",EmballageDefaut)</f>
        <v/>
      </c>
      <c r="J282" s="35" t="n"/>
      <c r="K282" s="36">
        <f>IF(OR(A282="",D282=""),"",IF(OR(F282="Cancelled",F282="Returned"),0,D282-N(H282)-N(I282)-N(J282)))</f>
        <v/>
      </c>
      <c r="L282" s="36">
        <f>IF(OR(A282="",D282=""),"",IF(OR(F282="Cancelled",F282="Returned"),0,D282*TauxTotal))</f>
        <v/>
      </c>
      <c r="M282" s="36">
        <f>IF(K282="","",K282-L282)</f>
        <v/>
      </c>
      <c r="N282" s="40">
        <f>IF(OR(K282="",N(D282)=0),"",IF(OR(F282="Cancelled",F282="Returned"),"",M282/D282))</f>
        <v/>
      </c>
      <c r="O282" s="39">
        <f>IF(OR(A282="",B282=""),"",IFERROR(A282-INDEX('Stock'!$H$2:$H$1000,MATCH(B282,'Stock'!$A$2:$A$1000,0)),""))</f>
        <v/>
      </c>
      <c r="P282" s="41">
        <f>IF(G282="","",DATE(YEAR(G282),MONTH(G282),1))</f>
        <v/>
      </c>
    </row>
    <row r="283">
      <c r="A283" s="33" t="n"/>
      <c r="C283" s="38">
        <f>IF(B283="","",IFERROR(INDEX('Stock'!$C$2:$C$1000,MATCH(B283,'Stock'!$A$2:$A$1000,0)),""))</f>
        <v/>
      </c>
      <c r="D283" s="35" t="n"/>
      <c r="G283" s="33" t="n"/>
      <c r="H283" s="36">
        <f>IF(B283="","",IFERROR(INDEX('Stock'!$G$2:$G$1000,MATCH(B283,'Stock'!$A$2:$A$1000,0)),""))</f>
        <v/>
      </c>
      <c r="I283" s="36">
        <f>IF(A283="","",EmballageDefaut)</f>
        <v/>
      </c>
      <c r="J283" s="35" t="n"/>
      <c r="K283" s="36">
        <f>IF(OR(A283="",D283=""),"",IF(OR(F283="Cancelled",F283="Returned"),0,D283-N(H283)-N(I283)-N(J283)))</f>
        <v/>
      </c>
      <c r="L283" s="36">
        <f>IF(OR(A283="",D283=""),"",IF(OR(F283="Cancelled",F283="Returned"),0,D283*TauxTotal))</f>
        <v/>
      </c>
      <c r="M283" s="36">
        <f>IF(K283="","",K283-L283)</f>
        <v/>
      </c>
      <c r="N283" s="40">
        <f>IF(OR(K283="",N(D283)=0),"",IF(OR(F283="Cancelled",F283="Returned"),"",M283/D283))</f>
        <v/>
      </c>
      <c r="O283" s="39">
        <f>IF(OR(A283="",B283=""),"",IFERROR(A283-INDEX('Stock'!$H$2:$H$1000,MATCH(B283,'Stock'!$A$2:$A$1000,0)),""))</f>
        <v/>
      </c>
      <c r="P283" s="41">
        <f>IF(G283="","",DATE(YEAR(G283),MONTH(G283),1))</f>
        <v/>
      </c>
    </row>
    <row r="284">
      <c r="A284" s="33" t="n"/>
      <c r="C284" s="38">
        <f>IF(B284="","",IFERROR(INDEX('Stock'!$C$2:$C$1000,MATCH(B284,'Stock'!$A$2:$A$1000,0)),""))</f>
        <v/>
      </c>
      <c r="D284" s="35" t="n"/>
      <c r="G284" s="33" t="n"/>
      <c r="H284" s="36">
        <f>IF(B284="","",IFERROR(INDEX('Stock'!$G$2:$G$1000,MATCH(B284,'Stock'!$A$2:$A$1000,0)),""))</f>
        <v/>
      </c>
      <c r="I284" s="36">
        <f>IF(A284="","",EmballageDefaut)</f>
        <v/>
      </c>
      <c r="J284" s="35" t="n"/>
      <c r="K284" s="36">
        <f>IF(OR(A284="",D284=""),"",IF(OR(F284="Cancelled",F284="Returned"),0,D284-N(H284)-N(I284)-N(J284)))</f>
        <v/>
      </c>
      <c r="L284" s="36">
        <f>IF(OR(A284="",D284=""),"",IF(OR(F284="Cancelled",F284="Returned"),0,D284*TauxTotal))</f>
        <v/>
      </c>
      <c r="M284" s="36">
        <f>IF(K284="","",K284-L284)</f>
        <v/>
      </c>
      <c r="N284" s="40">
        <f>IF(OR(K284="",N(D284)=0),"",IF(OR(F284="Cancelled",F284="Returned"),"",M284/D284))</f>
        <v/>
      </c>
      <c r="O284" s="39">
        <f>IF(OR(A284="",B284=""),"",IFERROR(A284-INDEX('Stock'!$H$2:$H$1000,MATCH(B284,'Stock'!$A$2:$A$1000,0)),""))</f>
        <v/>
      </c>
      <c r="P284" s="41">
        <f>IF(G284="","",DATE(YEAR(G284),MONTH(G284),1))</f>
        <v/>
      </c>
    </row>
    <row r="285">
      <c r="A285" s="33" t="n"/>
      <c r="C285" s="38">
        <f>IF(B285="","",IFERROR(INDEX('Stock'!$C$2:$C$1000,MATCH(B285,'Stock'!$A$2:$A$1000,0)),""))</f>
        <v/>
      </c>
      <c r="D285" s="35" t="n"/>
      <c r="G285" s="33" t="n"/>
      <c r="H285" s="36">
        <f>IF(B285="","",IFERROR(INDEX('Stock'!$G$2:$G$1000,MATCH(B285,'Stock'!$A$2:$A$1000,0)),""))</f>
        <v/>
      </c>
      <c r="I285" s="36">
        <f>IF(A285="","",EmballageDefaut)</f>
        <v/>
      </c>
      <c r="J285" s="35" t="n"/>
      <c r="K285" s="36">
        <f>IF(OR(A285="",D285=""),"",IF(OR(F285="Cancelled",F285="Returned"),0,D285-N(H285)-N(I285)-N(J285)))</f>
        <v/>
      </c>
      <c r="L285" s="36">
        <f>IF(OR(A285="",D285=""),"",IF(OR(F285="Cancelled",F285="Returned"),0,D285*TauxTotal))</f>
        <v/>
      </c>
      <c r="M285" s="36">
        <f>IF(K285="","",K285-L285)</f>
        <v/>
      </c>
      <c r="N285" s="40">
        <f>IF(OR(K285="",N(D285)=0),"",IF(OR(F285="Cancelled",F285="Returned"),"",M285/D285))</f>
        <v/>
      </c>
      <c r="O285" s="39">
        <f>IF(OR(A285="",B285=""),"",IFERROR(A285-INDEX('Stock'!$H$2:$H$1000,MATCH(B285,'Stock'!$A$2:$A$1000,0)),""))</f>
        <v/>
      </c>
      <c r="P285" s="41">
        <f>IF(G285="","",DATE(YEAR(G285),MONTH(G285),1))</f>
        <v/>
      </c>
    </row>
    <row r="286">
      <c r="A286" s="33" t="n"/>
      <c r="C286" s="38">
        <f>IF(B286="","",IFERROR(INDEX('Stock'!$C$2:$C$1000,MATCH(B286,'Stock'!$A$2:$A$1000,0)),""))</f>
        <v/>
      </c>
      <c r="D286" s="35" t="n"/>
      <c r="G286" s="33" t="n"/>
      <c r="H286" s="36">
        <f>IF(B286="","",IFERROR(INDEX('Stock'!$G$2:$G$1000,MATCH(B286,'Stock'!$A$2:$A$1000,0)),""))</f>
        <v/>
      </c>
      <c r="I286" s="36">
        <f>IF(A286="","",EmballageDefaut)</f>
        <v/>
      </c>
      <c r="J286" s="35" t="n"/>
      <c r="K286" s="36">
        <f>IF(OR(A286="",D286=""),"",IF(OR(F286="Cancelled",F286="Returned"),0,D286-N(H286)-N(I286)-N(J286)))</f>
        <v/>
      </c>
      <c r="L286" s="36">
        <f>IF(OR(A286="",D286=""),"",IF(OR(F286="Cancelled",F286="Returned"),0,D286*TauxTotal))</f>
        <v/>
      </c>
      <c r="M286" s="36">
        <f>IF(K286="","",K286-L286)</f>
        <v/>
      </c>
      <c r="N286" s="40">
        <f>IF(OR(K286="",N(D286)=0),"",IF(OR(F286="Cancelled",F286="Returned"),"",M286/D286))</f>
        <v/>
      </c>
      <c r="O286" s="39">
        <f>IF(OR(A286="",B286=""),"",IFERROR(A286-INDEX('Stock'!$H$2:$H$1000,MATCH(B286,'Stock'!$A$2:$A$1000,0)),""))</f>
        <v/>
      </c>
      <c r="P286" s="41">
        <f>IF(G286="","",DATE(YEAR(G286),MONTH(G286),1))</f>
        <v/>
      </c>
    </row>
    <row r="287">
      <c r="A287" s="33" t="n"/>
      <c r="C287" s="38">
        <f>IF(B287="","",IFERROR(INDEX('Stock'!$C$2:$C$1000,MATCH(B287,'Stock'!$A$2:$A$1000,0)),""))</f>
        <v/>
      </c>
      <c r="D287" s="35" t="n"/>
      <c r="G287" s="33" t="n"/>
      <c r="H287" s="36">
        <f>IF(B287="","",IFERROR(INDEX('Stock'!$G$2:$G$1000,MATCH(B287,'Stock'!$A$2:$A$1000,0)),""))</f>
        <v/>
      </c>
      <c r="I287" s="36">
        <f>IF(A287="","",EmballageDefaut)</f>
        <v/>
      </c>
      <c r="J287" s="35" t="n"/>
      <c r="K287" s="36">
        <f>IF(OR(A287="",D287=""),"",IF(OR(F287="Cancelled",F287="Returned"),0,D287-N(H287)-N(I287)-N(J287)))</f>
        <v/>
      </c>
      <c r="L287" s="36">
        <f>IF(OR(A287="",D287=""),"",IF(OR(F287="Cancelled",F287="Returned"),0,D287*TauxTotal))</f>
        <v/>
      </c>
      <c r="M287" s="36">
        <f>IF(K287="","",K287-L287)</f>
        <v/>
      </c>
      <c r="N287" s="40">
        <f>IF(OR(K287="",N(D287)=0),"",IF(OR(F287="Cancelled",F287="Returned"),"",M287/D287))</f>
        <v/>
      </c>
      <c r="O287" s="39">
        <f>IF(OR(A287="",B287=""),"",IFERROR(A287-INDEX('Stock'!$H$2:$H$1000,MATCH(B287,'Stock'!$A$2:$A$1000,0)),""))</f>
        <v/>
      </c>
      <c r="P287" s="41">
        <f>IF(G287="","",DATE(YEAR(G287),MONTH(G287),1))</f>
        <v/>
      </c>
    </row>
    <row r="288">
      <c r="A288" s="33" t="n"/>
      <c r="C288" s="38">
        <f>IF(B288="","",IFERROR(INDEX('Stock'!$C$2:$C$1000,MATCH(B288,'Stock'!$A$2:$A$1000,0)),""))</f>
        <v/>
      </c>
      <c r="D288" s="35" t="n"/>
      <c r="G288" s="33" t="n"/>
      <c r="H288" s="36">
        <f>IF(B288="","",IFERROR(INDEX('Stock'!$G$2:$G$1000,MATCH(B288,'Stock'!$A$2:$A$1000,0)),""))</f>
        <v/>
      </c>
      <c r="I288" s="36">
        <f>IF(A288="","",EmballageDefaut)</f>
        <v/>
      </c>
      <c r="J288" s="35" t="n"/>
      <c r="K288" s="36">
        <f>IF(OR(A288="",D288=""),"",IF(OR(F288="Cancelled",F288="Returned"),0,D288-N(H288)-N(I288)-N(J288)))</f>
        <v/>
      </c>
      <c r="L288" s="36">
        <f>IF(OR(A288="",D288=""),"",IF(OR(F288="Cancelled",F288="Returned"),0,D288*TauxTotal))</f>
        <v/>
      </c>
      <c r="M288" s="36">
        <f>IF(K288="","",K288-L288)</f>
        <v/>
      </c>
      <c r="N288" s="40">
        <f>IF(OR(K288="",N(D288)=0),"",IF(OR(F288="Cancelled",F288="Returned"),"",M288/D288))</f>
        <v/>
      </c>
      <c r="O288" s="39">
        <f>IF(OR(A288="",B288=""),"",IFERROR(A288-INDEX('Stock'!$H$2:$H$1000,MATCH(B288,'Stock'!$A$2:$A$1000,0)),""))</f>
        <v/>
      </c>
      <c r="P288" s="41">
        <f>IF(G288="","",DATE(YEAR(G288),MONTH(G288),1))</f>
        <v/>
      </c>
    </row>
    <row r="289">
      <c r="A289" s="33" t="n"/>
      <c r="C289" s="38">
        <f>IF(B289="","",IFERROR(INDEX('Stock'!$C$2:$C$1000,MATCH(B289,'Stock'!$A$2:$A$1000,0)),""))</f>
        <v/>
      </c>
      <c r="D289" s="35" t="n"/>
      <c r="G289" s="33" t="n"/>
      <c r="H289" s="36">
        <f>IF(B289="","",IFERROR(INDEX('Stock'!$G$2:$G$1000,MATCH(B289,'Stock'!$A$2:$A$1000,0)),""))</f>
        <v/>
      </c>
      <c r="I289" s="36">
        <f>IF(A289="","",EmballageDefaut)</f>
        <v/>
      </c>
      <c r="J289" s="35" t="n"/>
      <c r="K289" s="36">
        <f>IF(OR(A289="",D289=""),"",IF(OR(F289="Cancelled",F289="Returned"),0,D289-N(H289)-N(I289)-N(J289)))</f>
        <v/>
      </c>
      <c r="L289" s="36">
        <f>IF(OR(A289="",D289=""),"",IF(OR(F289="Cancelled",F289="Returned"),0,D289*TauxTotal))</f>
        <v/>
      </c>
      <c r="M289" s="36">
        <f>IF(K289="","",K289-L289)</f>
        <v/>
      </c>
      <c r="N289" s="40">
        <f>IF(OR(K289="",N(D289)=0),"",IF(OR(F289="Cancelled",F289="Returned"),"",M289/D289))</f>
        <v/>
      </c>
      <c r="O289" s="39">
        <f>IF(OR(A289="",B289=""),"",IFERROR(A289-INDEX('Stock'!$H$2:$H$1000,MATCH(B289,'Stock'!$A$2:$A$1000,0)),""))</f>
        <v/>
      </c>
      <c r="P289" s="41">
        <f>IF(G289="","",DATE(YEAR(G289),MONTH(G289),1))</f>
        <v/>
      </c>
    </row>
    <row r="290">
      <c r="A290" s="33" t="n"/>
      <c r="C290" s="38">
        <f>IF(B290="","",IFERROR(INDEX('Stock'!$C$2:$C$1000,MATCH(B290,'Stock'!$A$2:$A$1000,0)),""))</f>
        <v/>
      </c>
      <c r="D290" s="35" t="n"/>
      <c r="G290" s="33" t="n"/>
      <c r="H290" s="36">
        <f>IF(B290="","",IFERROR(INDEX('Stock'!$G$2:$G$1000,MATCH(B290,'Stock'!$A$2:$A$1000,0)),""))</f>
        <v/>
      </c>
      <c r="I290" s="36">
        <f>IF(A290="","",EmballageDefaut)</f>
        <v/>
      </c>
      <c r="J290" s="35" t="n"/>
      <c r="K290" s="36">
        <f>IF(OR(A290="",D290=""),"",IF(OR(F290="Cancelled",F290="Returned"),0,D290-N(H290)-N(I290)-N(J290)))</f>
        <v/>
      </c>
      <c r="L290" s="36">
        <f>IF(OR(A290="",D290=""),"",IF(OR(F290="Cancelled",F290="Returned"),0,D290*TauxTotal))</f>
        <v/>
      </c>
      <c r="M290" s="36">
        <f>IF(K290="","",K290-L290)</f>
        <v/>
      </c>
      <c r="N290" s="40">
        <f>IF(OR(K290="",N(D290)=0),"",IF(OR(F290="Cancelled",F290="Returned"),"",M290/D290))</f>
        <v/>
      </c>
      <c r="O290" s="39">
        <f>IF(OR(A290="",B290=""),"",IFERROR(A290-INDEX('Stock'!$H$2:$H$1000,MATCH(B290,'Stock'!$A$2:$A$1000,0)),""))</f>
        <v/>
      </c>
      <c r="P290" s="41">
        <f>IF(G290="","",DATE(YEAR(G290),MONTH(G290),1))</f>
        <v/>
      </c>
    </row>
    <row r="291">
      <c r="A291" s="33" t="n"/>
      <c r="C291" s="38">
        <f>IF(B291="","",IFERROR(INDEX('Stock'!$C$2:$C$1000,MATCH(B291,'Stock'!$A$2:$A$1000,0)),""))</f>
        <v/>
      </c>
      <c r="D291" s="35" t="n"/>
      <c r="G291" s="33" t="n"/>
      <c r="H291" s="36">
        <f>IF(B291="","",IFERROR(INDEX('Stock'!$G$2:$G$1000,MATCH(B291,'Stock'!$A$2:$A$1000,0)),""))</f>
        <v/>
      </c>
      <c r="I291" s="36">
        <f>IF(A291="","",EmballageDefaut)</f>
        <v/>
      </c>
      <c r="J291" s="35" t="n"/>
      <c r="K291" s="36">
        <f>IF(OR(A291="",D291=""),"",IF(OR(F291="Cancelled",F291="Returned"),0,D291-N(H291)-N(I291)-N(J291)))</f>
        <v/>
      </c>
      <c r="L291" s="36">
        <f>IF(OR(A291="",D291=""),"",IF(OR(F291="Cancelled",F291="Returned"),0,D291*TauxTotal))</f>
        <v/>
      </c>
      <c r="M291" s="36">
        <f>IF(K291="","",K291-L291)</f>
        <v/>
      </c>
      <c r="N291" s="40">
        <f>IF(OR(K291="",N(D291)=0),"",IF(OR(F291="Cancelled",F291="Returned"),"",M291/D291))</f>
        <v/>
      </c>
      <c r="O291" s="39">
        <f>IF(OR(A291="",B291=""),"",IFERROR(A291-INDEX('Stock'!$H$2:$H$1000,MATCH(B291,'Stock'!$A$2:$A$1000,0)),""))</f>
        <v/>
      </c>
      <c r="P291" s="41">
        <f>IF(G291="","",DATE(YEAR(G291),MONTH(G291),1))</f>
        <v/>
      </c>
    </row>
    <row r="292">
      <c r="A292" s="33" t="n"/>
      <c r="C292" s="38">
        <f>IF(B292="","",IFERROR(INDEX('Stock'!$C$2:$C$1000,MATCH(B292,'Stock'!$A$2:$A$1000,0)),""))</f>
        <v/>
      </c>
      <c r="D292" s="35" t="n"/>
      <c r="G292" s="33" t="n"/>
      <c r="H292" s="36">
        <f>IF(B292="","",IFERROR(INDEX('Stock'!$G$2:$G$1000,MATCH(B292,'Stock'!$A$2:$A$1000,0)),""))</f>
        <v/>
      </c>
      <c r="I292" s="36">
        <f>IF(A292="","",EmballageDefaut)</f>
        <v/>
      </c>
      <c r="J292" s="35" t="n"/>
      <c r="K292" s="36">
        <f>IF(OR(A292="",D292=""),"",IF(OR(F292="Cancelled",F292="Returned"),0,D292-N(H292)-N(I292)-N(J292)))</f>
        <v/>
      </c>
      <c r="L292" s="36">
        <f>IF(OR(A292="",D292=""),"",IF(OR(F292="Cancelled",F292="Returned"),0,D292*TauxTotal))</f>
        <v/>
      </c>
      <c r="M292" s="36">
        <f>IF(K292="","",K292-L292)</f>
        <v/>
      </c>
      <c r="N292" s="40">
        <f>IF(OR(K292="",N(D292)=0),"",IF(OR(F292="Cancelled",F292="Returned"),"",M292/D292))</f>
        <v/>
      </c>
      <c r="O292" s="39">
        <f>IF(OR(A292="",B292=""),"",IFERROR(A292-INDEX('Stock'!$H$2:$H$1000,MATCH(B292,'Stock'!$A$2:$A$1000,0)),""))</f>
        <v/>
      </c>
      <c r="P292" s="41">
        <f>IF(G292="","",DATE(YEAR(G292),MONTH(G292),1))</f>
        <v/>
      </c>
    </row>
    <row r="293">
      <c r="A293" s="33" t="n"/>
      <c r="C293" s="38">
        <f>IF(B293="","",IFERROR(INDEX('Stock'!$C$2:$C$1000,MATCH(B293,'Stock'!$A$2:$A$1000,0)),""))</f>
        <v/>
      </c>
      <c r="D293" s="35" t="n"/>
      <c r="G293" s="33" t="n"/>
      <c r="H293" s="36">
        <f>IF(B293="","",IFERROR(INDEX('Stock'!$G$2:$G$1000,MATCH(B293,'Stock'!$A$2:$A$1000,0)),""))</f>
        <v/>
      </c>
      <c r="I293" s="36">
        <f>IF(A293="","",EmballageDefaut)</f>
        <v/>
      </c>
      <c r="J293" s="35" t="n"/>
      <c r="K293" s="36">
        <f>IF(OR(A293="",D293=""),"",IF(OR(F293="Cancelled",F293="Returned"),0,D293-N(H293)-N(I293)-N(J293)))</f>
        <v/>
      </c>
      <c r="L293" s="36">
        <f>IF(OR(A293="",D293=""),"",IF(OR(F293="Cancelled",F293="Returned"),0,D293*TauxTotal))</f>
        <v/>
      </c>
      <c r="M293" s="36">
        <f>IF(K293="","",K293-L293)</f>
        <v/>
      </c>
      <c r="N293" s="40">
        <f>IF(OR(K293="",N(D293)=0),"",IF(OR(F293="Cancelled",F293="Returned"),"",M293/D293))</f>
        <v/>
      </c>
      <c r="O293" s="39">
        <f>IF(OR(A293="",B293=""),"",IFERROR(A293-INDEX('Stock'!$H$2:$H$1000,MATCH(B293,'Stock'!$A$2:$A$1000,0)),""))</f>
        <v/>
      </c>
      <c r="P293" s="41">
        <f>IF(G293="","",DATE(YEAR(G293),MONTH(G293),1))</f>
        <v/>
      </c>
    </row>
    <row r="294">
      <c r="A294" s="33" t="n"/>
      <c r="C294" s="38">
        <f>IF(B294="","",IFERROR(INDEX('Stock'!$C$2:$C$1000,MATCH(B294,'Stock'!$A$2:$A$1000,0)),""))</f>
        <v/>
      </c>
      <c r="D294" s="35" t="n"/>
      <c r="G294" s="33" t="n"/>
      <c r="H294" s="36">
        <f>IF(B294="","",IFERROR(INDEX('Stock'!$G$2:$G$1000,MATCH(B294,'Stock'!$A$2:$A$1000,0)),""))</f>
        <v/>
      </c>
      <c r="I294" s="36">
        <f>IF(A294="","",EmballageDefaut)</f>
        <v/>
      </c>
      <c r="J294" s="35" t="n"/>
      <c r="K294" s="36">
        <f>IF(OR(A294="",D294=""),"",IF(OR(F294="Cancelled",F294="Returned"),0,D294-N(H294)-N(I294)-N(J294)))</f>
        <v/>
      </c>
      <c r="L294" s="36">
        <f>IF(OR(A294="",D294=""),"",IF(OR(F294="Cancelled",F294="Returned"),0,D294*TauxTotal))</f>
        <v/>
      </c>
      <c r="M294" s="36">
        <f>IF(K294="","",K294-L294)</f>
        <v/>
      </c>
      <c r="N294" s="40">
        <f>IF(OR(K294="",N(D294)=0),"",IF(OR(F294="Cancelled",F294="Returned"),"",M294/D294))</f>
        <v/>
      </c>
      <c r="O294" s="39">
        <f>IF(OR(A294="",B294=""),"",IFERROR(A294-INDEX('Stock'!$H$2:$H$1000,MATCH(B294,'Stock'!$A$2:$A$1000,0)),""))</f>
        <v/>
      </c>
      <c r="P294" s="41">
        <f>IF(G294="","",DATE(YEAR(G294),MONTH(G294),1))</f>
        <v/>
      </c>
    </row>
    <row r="295">
      <c r="A295" s="33" t="n"/>
      <c r="C295" s="38">
        <f>IF(B295="","",IFERROR(INDEX('Stock'!$C$2:$C$1000,MATCH(B295,'Stock'!$A$2:$A$1000,0)),""))</f>
        <v/>
      </c>
      <c r="D295" s="35" t="n"/>
      <c r="G295" s="33" t="n"/>
      <c r="H295" s="36">
        <f>IF(B295="","",IFERROR(INDEX('Stock'!$G$2:$G$1000,MATCH(B295,'Stock'!$A$2:$A$1000,0)),""))</f>
        <v/>
      </c>
      <c r="I295" s="36">
        <f>IF(A295="","",EmballageDefaut)</f>
        <v/>
      </c>
      <c r="J295" s="35" t="n"/>
      <c r="K295" s="36">
        <f>IF(OR(A295="",D295=""),"",IF(OR(F295="Cancelled",F295="Returned"),0,D295-N(H295)-N(I295)-N(J295)))</f>
        <v/>
      </c>
      <c r="L295" s="36">
        <f>IF(OR(A295="",D295=""),"",IF(OR(F295="Cancelled",F295="Returned"),0,D295*TauxTotal))</f>
        <v/>
      </c>
      <c r="M295" s="36">
        <f>IF(K295="","",K295-L295)</f>
        <v/>
      </c>
      <c r="N295" s="40">
        <f>IF(OR(K295="",N(D295)=0),"",IF(OR(F295="Cancelled",F295="Returned"),"",M295/D295))</f>
        <v/>
      </c>
      <c r="O295" s="39">
        <f>IF(OR(A295="",B295=""),"",IFERROR(A295-INDEX('Stock'!$H$2:$H$1000,MATCH(B295,'Stock'!$A$2:$A$1000,0)),""))</f>
        <v/>
      </c>
      <c r="P295" s="41">
        <f>IF(G295="","",DATE(YEAR(G295),MONTH(G295),1))</f>
        <v/>
      </c>
    </row>
    <row r="296">
      <c r="A296" s="33" t="n"/>
      <c r="C296" s="38">
        <f>IF(B296="","",IFERROR(INDEX('Stock'!$C$2:$C$1000,MATCH(B296,'Stock'!$A$2:$A$1000,0)),""))</f>
        <v/>
      </c>
      <c r="D296" s="35" t="n"/>
      <c r="G296" s="33" t="n"/>
      <c r="H296" s="36">
        <f>IF(B296="","",IFERROR(INDEX('Stock'!$G$2:$G$1000,MATCH(B296,'Stock'!$A$2:$A$1000,0)),""))</f>
        <v/>
      </c>
      <c r="I296" s="36">
        <f>IF(A296="","",EmballageDefaut)</f>
        <v/>
      </c>
      <c r="J296" s="35" t="n"/>
      <c r="K296" s="36">
        <f>IF(OR(A296="",D296=""),"",IF(OR(F296="Cancelled",F296="Returned"),0,D296-N(H296)-N(I296)-N(J296)))</f>
        <v/>
      </c>
      <c r="L296" s="36">
        <f>IF(OR(A296="",D296=""),"",IF(OR(F296="Cancelled",F296="Returned"),0,D296*TauxTotal))</f>
        <v/>
      </c>
      <c r="M296" s="36">
        <f>IF(K296="","",K296-L296)</f>
        <v/>
      </c>
      <c r="N296" s="40">
        <f>IF(OR(K296="",N(D296)=0),"",IF(OR(F296="Cancelled",F296="Returned"),"",M296/D296))</f>
        <v/>
      </c>
      <c r="O296" s="39">
        <f>IF(OR(A296="",B296=""),"",IFERROR(A296-INDEX('Stock'!$H$2:$H$1000,MATCH(B296,'Stock'!$A$2:$A$1000,0)),""))</f>
        <v/>
      </c>
      <c r="P296" s="41">
        <f>IF(G296="","",DATE(YEAR(G296),MONTH(G296),1))</f>
        <v/>
      </c>
    </row>
    <row r="297">
      <c r="A297" s="33" t="n"/>
      <c r="C297" s="38">
        <f>IF(B297="","",IFERROR(INDEX('Stock'!$C$2:$C$1000,MATCH(B297,'Stock'!$A$2:$A$1000,0)),""))</f>
        <v/>
      </c>
      <c r="D297" s="35" t="n"/>
      <c r="G297" s="33" t="n"/>
      <c r="H297" s="36">
        <f>IF(B297="","",IFERROR(INDEX('Stock'!$G$2:$G$1000,MATCH(B297,'Stock'!$A$2:$A$1000,0)),""))</f>
        <v/>
      </c>
      <c r="I297" s="36">
        <f>IF(A297="","",EmballageDefaut)</f>
        <v/>
      </c>
      <c r="J297" s="35" t="n"/>
      <c r="K297" s="36">
        <f>IF(OR(A297="",D297=""),"",IF(OR(F297="Cancelled",F297="Returned"),0,D297-N(H297)-N(I297)-N(J297)))</f>
        <v/>
      </c>
      <c r="L297" s="36">
        <f>IF(OR(A297="",D297=""),"",IF(OR(F297="Cancelled",F297="Returned"),0,D297*TauxTotal))</f>
        <v/>
      </c>
      <c r="M297" s="36">
        <f>IF(K297="","",K297-L297)</f>
        <v/>
      </c>
      <c r="N297" s="40">
        <f>IF(OR(K297="",N(D297)=0),"",IF(OR(F297="Cancelled",F297="Returned"),"",M297/D297))</f>
        <v/>
      </c>
      <c r="O297" s="39">
        <f>IF(OR(A297="",B297=""),"",IFERROR(A297-INDEX('Stock'!$H$2:$H$1000,MATCH(B297,'Stock'!$A$2:$A$1000,0)),""))</f>
        <v/>
      </c>
      <c r="P297" s="41">
        <f>IF(G297="","",DATE(YEAR(G297),MONTH(G297),1))</f>
        <v/>
      </c>
    </row>
    <row r="298">
      <c r="A298" s="33" t="n"/>
      <c r="C298" s="38">
        <f>IF(B298="","",IFERROR(INDEX('Stock'!$C$2:$C$1000,MATCH(B298,'Stock'!$A$2:$A$1000,0)),""))</f>
        <v/>
      </c>
      <c r="D298" s="35" t="n"/>
      <c r="G298" s="33" t="n"/>
      <c r="H298" s="36">
        <f>IF(B298="","",IFERROR(INDEX('Stock'!$G$2:$G$1000,MATCH(B298,'Stock'!$A$2:$A$1000,0)),""))</f>
        <v/>
      </c>
      <c r="I298" s="36">
        <f>IF(A298="","",EmballageDefaut)</f>
        <v/>
      </c>
      <c r="J298" s="35" t="n"/>
      <c r="K298" s="36">
        <f>IF(OR(A298="",D298=""),"",IF(OR(F298="Cancelled",F298="Returned"),0,D298-N(H298)-N(I298)-N(J298)))</f>
        <v/>
      </c>
      <c r="L298" s="36">
        <f>IF(OR(A298="",D298=""),"",IF(OR(F298="Cancelled",F298="Returned"),0,D298*TauxTotal))</f>
        <v/>
      </c>
      <c r="M298" s="36">
        <f>IF(K298="","",K298-L298)</f>
        <v/>
      </c>
      <c r="N298" s="40">
        <f>IF(OR(K298="",N(D298)=0),"",IF(OR(F298="Cancelled",F298="Returned"),"",M298/D298))</f>
        <v/>
      </c>
      <c r="O298" s="39">
        <f>IF(OR(A298="",B298=""),"",IFERROR(A298-INDEX('Stock'!$H$2:$H$1000,MATCH(B298,'Stock'!$A$2:$A$1000,0)),""))</f>
        <v/>
      </c>
      <c r="P298" s="41">
        <f>IF(G298="","",DATE(YEAR(G298),MONTH(G298),1))</f>
        <v/>
      </c>
    </row>
    <row r="299">
      <c r="A299" s="33" t="n"/>
      <c r="C299" s="38">
        <f>IF(B299="","",IFERROR(INDEX('Stock'!$C$2:$C$1000,MATCH(B299,'Stock'!$A$2:$A$1000,0)),""))</f>
        <v/>
      </c>
      <c r="D299" s="35" t="n"/>
      <c r="G299" s="33" t="n"/>
      <c r="H299" s="36">
        <f>IF(B299="","",IFERROR(INDEX('Stock'!$G$2:$G$1000,MATCH(B299,'Stock'!$A$2:$A$1000,0)),""))</f>
        <v/>
      </c>
      <c r="I299" s="36">
        <f>IF(A299="","",EmballageDefaut)</f>
        <v/>
      </c>
      <c r="J299" s="35" t="n"/>
      <c r="K299" s="36">
        <f>IF(OR(A299="",D299=""),"",IF(OR(F299="Cancelled",F299="Returned"),0,D299-N(H299)-N(I299)-N(J299)))</f>
        <v/>
      </c>
      <c r="L299" s="36">
        <f>IF(OR(A299="",D299=""),"",IF(OR(F299="Cancelled",F299="Returned"),0,D299*TauxTotal))</f>
        <v/>
      </c>
      <c r="M299" s="36">
        <f>IF(K299="","",K299-L299)</f>
        <v/>
      </c>
      <c r="N299" s="40">
        <f>IF(OR(K299="",N(D299)=0),"",IF(OR(F299="Cancelled",F299="Returned"),"",M299/D299))</f>
        <v/>
      </c>
      <c r="O299" s="39">
        <f>IF(OR(A299="",B299=""),"",IFERROR(A299-INDEX('Stock'!$H$2:$H$1000,MATCH(B299,'Stock'!$A$2:$A$1000,0)),""))</f>
        <v/>
      </c>
      <c r="P299" s="41">
        <f>IF(G299="","",DATE(YEAR(G299),MONTH(G299),1))</f>
        <v/>
      </c>
    </row>
    <row r="300">
      <c r="A300" s="33" t="n"/>
      <c r="C300" s="38">
        <f>IF(B300="","",IFERROR(INDEX('Stock'!$C$2:$C$1000,MATCH(B300,'Stock'!$A$2:$A$1000,0)),""))</f>
        <v/>
      </c>
      <c r="D300" s="35" t="n"/>
      <c r="G300" s="33" t="n"/>
      <c r="H300" s="36">
        <f>IF(B300="","",IFERROR(INDEX('Stock'!$G$2:$G$1000,MATCH(B300,'Stock'!$A$2:$A$1000,0)),""))</f>
        <v/>
      </c>
      <c r="I300" s="36">
        <f>IF(A300="","",EmballageDefaut)</f>
        <v/>
      </c>
      <c r="J300" s="35" t="n"/>
      <c r="K300" s="36">
        <f>IF(OR(A300="",D300=""),"",IF(OR(F300="Cancelled",F300="Returned"),0,D300-N(H300)-N(I300)-N(J300)))</f>
        <v/>
      </c>
      <c r="L300" s="36">
        <f>IF(OR(A300="",D300=""),"",IF(OR(F300="Cancelled",F300="Returned"),0,D300*TauxTotal))</f>
        <v/>
      </c>
      <c r="M300" s="36">
        <f>IF(K300="","",K300-L300)</f>
        <v/>
      </c>
      <c r="N300" s="40">
        <f>IF(OR(K300="",N(D300)=0),"",IF(OR(F300="Cancelled",F300="Returned"),"",M300/D300))</f>
        <v/>
      </c>
      <c r="O300" s="39">
        <f>IF(OR(A300="",B300=""),"",IFERROR(A300-INDEX('Stock'!$H$2:$H$1000,MATCH(B300,'Stock'!$A$2:$A$1000,0)),""))</f>
        <v/>
      </c>
      <c r="P300" s="41">
        <f>IF(G300="","",DATE(YEAR(G300),MONTH(G300),1))</f>
        <v/>
      </c>
    </row>
    <row r="301">
      <c r="A301" s="33" t="n"/>
      <c r="C301" s="38">
        <f>IF(B301="","",IFERROR(INDEX('Stock'!$C$2:$C$1000,MATCH(B301,'Stock'!$A$2:$A$1000,0)),""))</f>
        <v/>
      </c>
      <c r="D301" s="35" t="n"/>
      <c r="G301" s="33" t="n"/>
      <c r="H301" s="36">
        <f>IF(B301="","",IFERROR(INDEX('Stock'!$G$2:$G$1000,MATCH(B301,'Stock'!$A$2:$A$1000,0)),""))</f>
        <v/>
      </c>
      <c r="I301" s="36">
        <f>IF(A301="","",EmballageDefaut)</f>
        <v/>
      </c>
      <c r="J301" s="35" t="n"/>
      <c r="K301" s="36">
        <f>IF(OR(A301="",D301=""),"",IF(OR(F301="Cancelled",F301="Returned"),0,D301-N(H301)-N(I301)-N(J301)))</f>
        <v/>
      </c>
      <c r="L301" s="36">
        <f>IF(OR(A301="",D301=""),"",IF(OR(F301="Cancelled",F301="Returned"),0,D301*TauxTotal))</f>
        <v/>
      </c>
      <c r="M301" s="36">
        <f>IF(K301="","",K301-L301)</f>
        <v/>
      </c>
      <c r="N301" s="40">
        <f>IF(OR(K301="",N(D301)=0),"",IF(OR(F301="Cancelled",F301="Returned"),"",M301/D301))</f>
        <v/>
      </c>
      <c r="O301" s="39">
        <f>IF(OR(A301="",B301=""),"",IFERROR(A301-INDEX('Stock'!$H$2:$H$1000,MATCH(B301,'Stock'!$A$2:$A$1000,0)),""))</f>
        <v/>
      </c>
      <c r="P301" s="41">
        <f>IF(G301="","",DATE(YEAR(G301),MONTH(G301),1))</f>
        <v/>
      </c>
    </row>
    <row r="302">
      <c r="A302" s="33" t="n"/>
      <c r="C302" s="38">
        <f>IF(B302="","",IFERROR(INDEX('Stock'!$C$2:$C$1000,MATCH(B302,'Stock'!$A$2:$A$1000,0)),""))</f>
        <v/>
      </c>
      <c r="D302" s="35" t="n"/>
      <c r="G302" s="33" t="n"/>
      <c r="H302" s="36">
        <f>IF(B302="","",IFERROR(INDEX('Stock'!$G$2:$G$1000,MATCH(B302,'Stock'!$A$2:$A$1000,0)),""))</f>
        <v/>
      </c>
      <c r="I302" s="36">
        <f>IF(A302="","",EmballageDefaut)</f>
        <v/>
      </c>
      <c r="J302" s="35" t="n"/>
      <c r="K302" s="36">
        <f>IF(OR(A302="",D302=""),"",IF(OR(F302="Cancelled",F302="Returned"),0,D302-N(H302)-N(I302)-N(J302)))</f>
        <v/>
      </c>
      <c r="L302" s="36">
        <f>IF(OR(A302="",D302=""),"",IF(OR(F302="Cancelled",F302="Returned"),0,D302*TauxTotal))</f>
        <v/>
      </c>
      <c r="M302" s="36">
        <f>IF(K302="","",K302-L302)</f>
        <v/>
      </c>
      <c r="N302" s="40">
        <f>IF(OR(K302="",N(D302)=0),"",IF(OR(F302="Cancelled",F302="Returned"),"",M302/D302))</f>
        <v/>
      </c>
      <c r="O302" s="39">
        <f>IF(OR(A302="",B302=""),"",IFERROR(A302-INDEX('Stock'!$H$2:$H$1000,MATCH(B302,'Stock'!$A$2:$A$1000,0)),""))</f>
        <v/>
      </c>
      <c r="P302" s="41">
        <f>IF(G302="","",DATE(YEAR(G302),MONTH(G302),1))</f>
        <v/>
      </c>
    </row>
    <row r="303">
      <c r="A303" s="33" t="n"/>
      <c r="C303" s="38">
        <f>IF(B303="","",IFERROR(INDEX('Stock'!$C$2:$C$1000,MATCH(B303,'Stock'!$A$2:$A$1000,0)),""))</f>
        <v/>
      </c>
      <c r="D303" s="35" t="n"/>
      <c r="G303" s="33" t="n"/>
      <c r="H303" s="36">
        <f>IF(B303="","",IFERROR(INDEX('Stock'!$G$2:$G$1000,MATCH(B303,'Stock'!$A$2:$A$1000,0)),""))</f>
        <v/>
      </c>
      <c r="I303" s="36">
        <f>IF(A303="","",EmballageDefaut)</f>
        <v/>
      </c>
      <c r="J303" s="35" t="n"/>
      <c r="K303" s="36">
        <f>IF(OR(A303="",D303=""),"",IF(OR(F303="Cancelled",F303="Returned"),0,D303-N(H303)-N(I303)-N(J303)))</f>
        <v/>
      </c>
      <c r="L303" s="36">
        <f>IF(OR(A303="",D303=""),"",IF(OR(F303="Cancelled",F303="Returned"),0,D303*TauxTotal))</f>
        <v/>
      </c>
      <c r="M303" s="36">
        <f>IF(K303="","",K303-L303)</f>
        <v/>
      </c>
      <c r="N303" s="40">
        <f>IF(OR(K303="",N(D303)=0),"",IF(OR(F303="Cancelled",F303="Returned"),"",M303/D303))</f>
        <v/>
      </c>
      <c r="O303" s="39">
        <f>IF(OR(A303="",B303=""),"",IFERROR(A303-INDEX('Stock'!$H$2:$H$1000,MATCH(B303,'Stock'!$A$2:$A$1000,0)),""))</f>
        <v/>
      </c>
      <c r="P303" s="41">
        <f>IF(G303="","",DATE(YEAR(G303),MONTH(G303),1))</f>
        <v/>
      </c>
    </row>
    <row r="304">
      <c r="A304" s="33" t="n"/>
      <c r="C304" s="38">
        <f>IF(B304="","",IFERROR(INDEX('Stock'!$C$2:$C$1000,MATCH(B304,'Stock'!$A$2:$A$1000,0)),""))</f>
        <v/>
      </c>
      <c r="D304" s="35" t="n"/>
      <c r="G304" s="33" t="n"/>
      <c r="H304" s="36">
        <f>IF(B304="","",IFERROR(INDEX('Stock'!$G$2:$G$1000,MATCH(B304,'Stock'!$A$2:$A$1000,0)),""))</f>
        <v/>
      </c>
      <c r="I304" s="36">
        <f>IF(A304="","",EmballageDefaut)</f>
        <v/>
      </c>
      <c r="J304" s="35" t="n"/>
      <c r="K304" s="36">
        <f>IF(OR(A304="",D304=""),"",IF(OR(F304="Cancelled",F304="Returned"),0,D304-N(H304)-N(I304)-N(J304)))</f>
        <v/>
      </c>
      <c r="L304" s="36">
        <f>IF(OR(A304="",D304=""),"",IF(OR(F304="Cancelled",F304="Returned"),0,D304*TauxTotal))</f>
        <v/>
      </c>
      <c r="M304" s="36">
        <f>IF(K304="","",K304-L304)</f>
        <v/>
      </c>
      <c r="N304" s="40">
        <f>IF(OR(K304="",N(D304)=0),"",IF(OR(F304="Cancelled",F304="Returned"),"",M304/D304))</f>
        <v/>
      </c>
      <c r="O304" s="39">
        <f>IF(OR(A304="",B304=""),"",IFERROR(A304-INDEX('Stock'!$H$2:$H$1000,MATCH(B304,'Stock'!$A$2:$A$1000,0)),""))</f>
        <v/>
      </c>
      <c r="P304" s="41">
        <f>IF(G304="","",DATE(YEAR(G304),MONTH(G304),1))</f>
        <v/>
      </c>
    </row>
    <row r="305">
      <c r="A305" s="33" t="n"/>
      <c r="C305" s="38">
        <f>IF(B305="","",IFERROR(INDEX('Stock'!$C$2:$C$1000,MATCH(B305,'Stock'!$A$2:$A$1000,0)),""))</f>
        <v/>
      </c>
      <c r="D305" s="35" t="n"/>
      <c r="G305" s="33" t="n"/>
      <c r="H305" s="36">
        <f>IF(B305="","",IFERROR(INDEX('Stock'!$G$2:$G$1000,MATCH(B305,'Stock'!$A$2:$A$1000,0)),""))</f>
        <v/>
      </c>
      <c r="I305" s="36">
        <f>IF(A305="","",EmballageDefaut)</f>
        <v/>
      </c>
      <c r="J305" s="35" t="n"/>
      <c r="K305" s="36">
        <f>IF(OR(A305="",D305=""),"",IF(OR(F305="Cancelled",F305="Returned"),0,D305-N(H305)-N(I305)-N(J305)))</f>
        <v/>
      </c>
      <c r="L305" s="36">
        <f>IF(OR(A305="",D305=""),"",IF(OR(F305="Cancelled",F305="Returned"),0,D305*TauxTotal))</f>
        <v/>
      </c>
      <c r="M305" s="36">
        <f>IF(K305="","",K305-L305)</f>
        <v/>
      </c>
      <c r="N305" s="40">
        <f>IF(OR(K305="",N(D305)=0),"",IF(OR(F305="Cancelled",F305="Returned"),"",M305/D305))</f>
        <v/>
      </c>
      <c r="O305" s="39">
        <f>IF(OR(A305="",B305=""),"",IFERROR(A305-INDEX('Stock'!$H$2:$H$1000,MATCH(B305,'Stock'!$A$2:$A$1000,0)),""))</f>
        <v/>
      </c>
      <c r="P305" s="41">
        <f>IF(G305="","",DATE(YEAR(G305),MONTH(G305),1))</f>
        <v/>
      </c>
    </row>
    <row r="306">
      <c r="A306" s="33" t="n"/>
      <c r="C306" s="38">
        <f>IF(B306="","",IFERROR(INDEX('Stock'!$C$2:$C$1000,MATCH(B306,'Stock'!$A$2:$A$1000,0)),""))</f>
        <v/>
      </c>
      <c r="D306" s="35" t="n"/>
      <c r="G306" s="33" t="n"/>
      <c r="H306" s="36">
        <f>IF(B306="","",IFERROR(INDEX('Stock'!$G$2:$G$1000,MATCH(B306,'Stock'!$A$2:$A$1000,0)),""))</f>
        <v/>
      </c>
      <c r="I306" s="36">
        <f>IF(A306="","",EmballageDefaut)</f>
        <v/>
      </c>
      <c r="J306" s="35" t="n"/>
      <c r="K306" s="36">
        <f>IF(OR(A306="",D306=""),"",IF(OR(F306="Cancelled",F306="Returned"),0,D306-N(H306)-N(I306)-N(J306)))</f>
        <v/>
      </c>
      <c r="L306" s="36">
        <f>IF(OR(A306="",D306=""),"",IF(OR(F306="Cancelled",F306="Returned"),0,D306*TauxTotal))</f>
        <v/>
      </c>
      <c r="M306" s="36">
        <f>IF(K306="","",K306-L306)</f>
        <v/>
      </c>
      <c r="N306" s="40">
        <f>IF(OR(K306="",N(D306)=0),"",IF(OR(F306="Cancelled",F306="Returned"),"",M306/D306))</f>
        <v/>
      </c>
      <c r="O306" s="39">
        <f>IF(OR(A306="",B306=""),"",IFERROR(A306-INDEX('Stock'!$H$2:$H$1000,MATCH(B306,'Stock'!$A$2:$A$1000,0)),""))</f>
        <v/>
      </c>
      <c r="P306" s="41">
        <f>IF(G306="","",DATE(YEAR(G306),MONTH(G306),1))</f>
        <v/>
      </c>
    </row>
    <row r="307">
      <c r="A307" s="33" t="n"/>
      <c r="C307" s="38">
        <f>IF(B307="","",IFERROR(INDEX('Stock'!$C$2:$C$1000,MATCH(B307,'Stock'!$A$2:$A$1000,0)),""))</f>
        <v/>
      </c>
      <c r="D307" s="35" t="n"/>
      <c r="G307" s="33" t="n"/>
      <c r="H307" s="36">
        <f>IF(B307="","",IFERROR(INDEX('Stock'!$G$2:$G$1000,MATCH(B307,'Stock'!$A$2:$A$1000,0)),""))</f>
        <v/>
      </c>
      <c r="I307" s="36">
        <f>IF(A307="","",EmballageDefaut)</f>
        <v/>
      </c>
      <c r="J307" s="35" t="n"/>
      <c r="K307" s="36">
        <f>IF(OR(A307="",D307=""),"",IF(OR(F307="Cancelled",F307="Returned"),0,D307-N(H307)-N(I307)-N(J307)))</f>
        <v/>
      </c>
      <c r="L307" s="36">
        <f>IF(OR(A307="",D307=""),"",IF(OR(F307="Cancelled",F307="Returned"),0,D307*TauxTotal))</f>
        <v/>
      </c>
      <c r="M307" s="36">
        <f>IF(K307="","",K307-L307)</f>
        <v/>
      </c>
      <c r="N307" s="40">
        <f>IF(OR(K307="",N(D307)=0),"",IF(OR(F307="Cancelled",F307="Returned"),"",M307/D307))</f>
        <v/>
      </c>
      <c r="O307" s="39">
        <f>IF(OR(A307="",B307=""),"",IFERROR(A307-INDEX('Stock'!$H$2:$H$1000,MATCH(B307,'Stock'!$A$2:$A$1000,0)),""))</f>
        <v/>
      </c>
      <c r="P307" s="41">
        <f>IF(G307="","",DATE(YEAR(G307),MONTH(G307),1))</f>
        <v/>
      </c>
    </row>
    <row r="308">
      <c r="A308" s="33" t="n"/>
      <c r="C308" s="38">
        <f>IF(B308="","",IFERROR(INDEX('Stock'!$C$2:$C$1000,MATCH(B308,'Stock'!$A$2:$A$1000,0)),""))</f>
        <v/>
      </c>
      <c r="D308" s="35" t="n"/>
      <c r="G308" s="33" t="n"/>
      <c r="H308" s="36">
        <f>IF(B308="","",IFERROR(INDEX('Stock'!$G$2:$G$1000,MATCH(B308,'Stock'!$A$2:$A$1000,0)),""))</f>
        <v/>
      </c>
      <c r="I308" s="36">
        <f>IF(A308="","",EmballageDefaut)</f>
        <v/>
      </c>
      <c r="J308" s="35" t="n"/>
      <c r="K308" s="36">
        <f>IF(OR(A308="",D308=""),"",IF(OR(F308="Cancelled",F308="Returned"),0,D308-N(H308)-N(I308)-N(J308)))</f>
        <v/>
      </c>
      <c r="L308" s="36">
        <f>IF(OR(A308="",D308=""),"",IF(OR(F308="Cancelled",F308="Returned"),0,D308*TauxTotal))</f>
        <v/>
      </c>
      <c r="M308" s="36">
        <f>IF(K308="","",K308-L308)</f>
        <v/>
      </c>
      <c r="N308" s="40">
        <f>IF(OR(K308="",N(D308)=0),"",IF(OR(F308="Cancelled",F308="Returned"),"",M308/D308))</f>
        <v/>
      </c>
      <c r="O308" s="39">
        <f>IF(OR(A308="",B308=""),"",IFERROR(A308-INDEX('Stock'!$H$2:$H$1000,MATCH(B308,'Stock'!$A$2:$A$1000,0)),""))</f>
        <v/>
      </c>
      <c r="P308" s="41">
        <f>IF(G308="","",DATE(YEAR(G308),MONTH(G308),1))</f>
        <v/>
      </c>
    </row>
    <row r="309">
      <c r="A309" s="33" t="n"/>
      <c r="C309" s="38">
        <f>IF(B309="","",IFERROR(INDEX('Stock'!$C$2:$C$1000,MATCH(B309,'Stock'!$A$2:$A$1000,0)),""))</f>
        <v/>
      </c>
      <c r="D309" s="35" t="n"/>
      <c r="G309" s="33" t="n"/>
      <c r="H309" s="36">
        <f>IF(B309="","",IFERROR(INDEX('Stock'!$G$2:$G$1000,MATCH(B309,'Stock'!$A$2:$A$1000,0)),""))</f>
        <v/>
      </c>
      <c r="I309" s="36">
        <f>IF(A309="","",EmballageDefaut)</f>
        <v/>
      </c>
      <c r="J309" s="35" t="n"/>
      <c r="K309" s="36">
        <f>IF(OR(A309="",D309=""),"",IF(OR(F309="Cancelled",F309="Returned"),0,D309-N(H309)-N(I309)-N(J309)))</f>
        <v/>
      </c>
      <c r="L309" s="36">
        <f>IF(OR(A309="",D309=""),"",IF(OR(F309="Cancelled",F309="Returned"),0,D309*TauxTotal))</f>
        <v/>
      </c>
      <c r="M309" s="36">
        <f>IF(K309="","",K309-L309)</f>
        <v/>
      </c>
      <c r="N309" s="40">
        <f>IF(OR(K309="",N(D309)=0),"",IF(OR(F309="Cancelled",F309="Returned"),"",M309/D309))</f>
        <v/>
      </c>
      <c r="O309" s="39">
        <f>IF(OR(A309="",B309=""),"",IFERROR(A309-INDEX('Stock'!$H$2:$H$1000,MATCH(B309,'Stock'!$A$2:$A$1000,0)),""))</f>
        <v/>
      </c>
      <c r="P309" s="41">
        <f>IF(G309="","",DATE(YEAR(G309),MONTH(G309),1))</f>
        <v/>
      </c>
    </row>
    <row r="310">
      <c r="A310" s="33" t="n"/>
      <c r="C310" s="38">
        <f>IF(B310="","",IFERROR(INDEX('Stock'!$C$2:$C$1000,MATCH(B310,'Stock'!$A$2:$A$1000,0)),""))</f>
        <v/>
      </c>
      <c r="D310" s="35" t="n"/>
      <c r="G310" s="33" t="n"/>
      <c r="H310" s="36">
        <f>IF(B310="","",IFERROR(INDEX('Stock'!$G$2:$G$1000,MATCH(B310,'Stock'!$A$2:$A$1000,0)),""))</f>
        <v/>
      </c>
      <c r="I310" s="36">
        <f>IF(A310="","",EmballageDefaut)</f>
        <v/>
      </c>
      <c r="J310" s="35" t="n"/>
      <c r="K310" s="36">
        <f>IF(OR(A310="",D310=""),"",IF(OR(F310="Cancelled",F310="Returned"),0,D310-N(H310)-N(I310)-N(J310)))</f>
        <v/>
      </c>
      <c r="L310" s="36">
        <f>IF(OR(A310="",D310=""),"",IF(OR(F310="Cancelled",F310="Returned"),0,D310*TauxTotal))</f>
        <v/>
      </c>
      <c r="M310" s="36">
        <f>IF(K310="","",K310-L310)</f>
        <v/>
      </c>
      <c r="N310" s="40">
        <f>IF(OR(K310="",N(D310)=0),"",IF(OR(F310="Cancelled",F310="Returned"),"",M310/D310))</f>
        <v/>
      </c>
      <c r="O310" s="39">
        <f>IF(OR(A310="",B310=""),"",IFERROR(A310-INDEX('Stock'!$H$2:$H$1000,MATCH(B310,'Stock'!$A$2:$A$1000,0)),""))</f>
        <v/>
      </c>
      <c r="P310" s="41">
        <f>IF(G310="","",DATE(YEAR(G310),MONTH(G310),1))</f>
        <v/>
      </c>
    </row>
    <row r="311">
      <c r="A311" s="33" t="n"/>
      <c r="C311" s="38">
        <f>IF(B311="","",IFERROR(INDEX('Stock'!$C$2:$C$1000,MATCH(B311,'Stock'!$A$2:$A$1000,0)),""))</f>
        <v/>
      </c>
      <c r="D311" s="35" t="n"/>
      <c r="G311" s="33" t="n"/>
      <c r="H311" s="36">
        <f>IF(B311="","",IFERROR(INDEX('Stock'!$G$2:$G$1000,MATCH(B311,'Stock'!$A$2:$A$1000,0)),""))</f>
        <v/>
      </c>
      <c r="I311" s="36">
        <f>IF(A311="","",EmballageDefaut)</f>
        <v/>
      </c>
      <c r="J311" s="35" t="n"/>
      <c r="K311" s="36">
        <f>IF(OR(A311="",D311=""),"",IF(OR(F311="Cancelled",F311="Returned"),0,D311-N(H311)-N(I311)-N(J311)))</f>
        <v/>
      </c>
      <c r="L311" s="36">
        <f>IF(OR(A311="",D311=""),"",IF(OR(F311="Cancelled",F311="Returned"),0,D311*TauxTotal))</f>
        <v/>
      </c>
      <c r="M311" s="36">
        <f>IF(K311="","",K311-L311)</f>
        <v/>
      </c>
      <c r="N311" s="40">
        <f>IF(OR(K311="",N(D311)=0),"",IF(OR(F311="Cancelled",F311="Returned"),"",M311/D311))</f>
        <v/>
      </c>
      <c r="O311" s="39">
        <f>IF(OR(A311="",B311=""),"",IFERROR(A311-INDEX('Stock'!$H$2:$H$1000,MATCH(B311,'Stock'!$A$2:$A$1000,0)),""))</f>
        <v/>
      </c>
      <c r="P311" s="41">
        <f>IF(G311="","",DATE(YEAR(G311),MONTH(G311),1))</f>
        <v/>
      </c>
    </row>
    <row r="312">
      <c r="A312" s="33" t="n"/>
      <c r="C312" s="38">
        <f>IF(B312="","",IFERROR(INDEX('Stock'!$C$2:$C$1000,MATCH(B312,'Stock'!$A$2:$A$1000,0)),""))</f>
        <v/>
      </c>
      <c r="D312" s="35" t="n"/>
      <c r="G312" s="33" t="n"/>
      <c r="H312" s="36">
        <f>IF(B312="","",IFERROR(INDEX('Stock'!$G$2:$G$1000,MATCH(B312,'Stock'!$A$2:$A$1000,0)),""))</f>
        <v/>
      </c>
      <c r="I312" s="36">
        <f>IF(A312="","",EmballageDefaut)</f>
        <v/>
      </c>
      <c r="J312" s="35" t="n"/>
      <c r="K312" s="36">
        <f>IF(OR(A312="",D312=""),"",IF(OR(F312="Cancelled",F312="Returned"),0,D312-N(H312)-N(I312)-N(J312)))</f>
        <v/>
      </c>
      <c r="L312" s="36">
        <f>IF(OR(A312="",D312=""),"",IF(OR(F312="Cancelled",F312="Returned"),0,D312*TauxTotal))</f>
        <v/>
      </c>
      <c r="M312" s="36">
        <f>IF(K312="","",K312-L312)</f>
        <v/>
      </c>
      <c r="N312" s="40">
        <f>IF(OR(K312="",N(D312)=0),"",IF(OR(F312="Cancelled",F312="Returned"),"",M312/D312))</f>
        <v/>
      </c>
      <c r="O312" s="39">
        <f>IF(OR(A312="",B312=""),"",IFERROR(A312-INDEX('Stock'!$H$2:$H$1000,MATCH(B312,'Stock'!$A$2:$A$1000,0)),""))</f>
        <v/>
      </c>
      <c r="P312" s="41">
        <f>IF(G312="","",DATE(YEAR(G312),MONTH(G312),1))</f>
        <v/>
      </c>
    </row>
    <row r="313">
      <c r="A313" s="33" t="n"/>
      <c r="C313" s="38">
        <f>IF(B313="","",IFERROR(INDEX('Stock'!$C$2:$C$1000,MATCH(B313,'Stock'!$A$2:$A$1000,0)),""))</f>
        <v/>
      </c>
      <c r="D313" s="35" t="n"/>
      <c r="G313" s="33" t="n"/>
      <c r="H313" s="36">
        <f>IF(B313="","",IFERROR(INDEX('Stock'!$G$2:$G$1000,MATCH(B313,'Stock'!$A$2:$A$1000,0)),""))</f>
        <v/>
      </c>
      <c r="I313" s="36">
        <f>IF(A313="","",EmballageDefaut)</f>
        <v/>
      </c>
      <c r="J313" s="35" t="n"/>
      <c r="K313" s="36">
        <f>IF(OR(A313="",D313=""),"",IF(OR(F313="Cancelled",F313="Returned"),0,D313-N(H313)-N(I313)-N(J313)))</f>
        <v/>
      </c>
      <c r="L313" s="36">
        <f>IF(OR(A313="",D313=""),"",IF(OR(F313="Cancelled",F313="Returned"),0,D313*TauxTotal))</f>
        <v/>
      </c>
      <c r="M313" s="36">
        <f>IF(K313="","",K313-L313)</f>
        <v/>
      </c>
      <c r="N313" s="40">
        <f>IF(OR(K313="",N(D313)=0),"",IF(OR(F313="Cancelled",F313="Returned"),"",M313/D313))</f>
        <v/>
      </c>
      <c r="O313" s="39">
        <f>IF(OR(A313="",B313=""),"",IFERROR(A313-INDEX('Stock'!$H$2:$H$1000,MATCH(B313,'Stock'!$A$2:$A$1000,0)),""))</f>
        <v/>
      </c>
      <c r="P313" s="41">
        <f>IF(G313="","",DATE(YEAR(G313),MONTH(G313),1))</f>
        <v/>
      </c>
    </row>
    <row r="314">
      <c r="A314" s="33" t="n"/>
      <c r="C314" s="38">
        <f>IF(B314="","",IFERROR(INDEX('Stock'!$C$2:$C$1000,MATCH(B314,'Stock'!$A$2:$A$1000,0)),""))</f>
        <v/>
      </c>
      <c r="D314" s="35" t="n"/>
      <c r="G314" s="33" t="n"/>
      <c r="H314" s="36">
        <f>IF(B314="","",IFERROR(INDEX('Stock'!$G$2:$G$1000,MATCH(B314,'Stock'!$A$2:$A$1000,0)),""))</f>
        <v/>
      </c>
      <c r="I314" s="36">
        <f>IF(A314="","",EmballageDefaut)</f>
        <v/>
      </c>
      <c r="J314" s="35" t="n"/>
      <c r="K314" s="36">
        <f>IF(OR(A314="",D314=""),"",IF(OR(F314="Cancelled",F314="Returned"),0,D314-N(H314)-N(I314)-N(J314)))</f>
        <v/>
      </c>
      <c r="L314" s="36">
        <f>IF(OR(A314="",D314=""),"",IF(OR(F314="Cancelled",F314="Returned"),0,D314*TauxTotal))</f>
        <v/>
      </c>
      <c r="M314" s="36">
        <f>IF(K314="","",K314-L314)</f>
        <v/>
      </c>
      <c r="N314" s="40">
        <f>IF(OR(K314="",N(D314)=0),"",IF(OR(F314="Cancelled",F314="Returned"),"",M314/D314))</f>
        <v/>
      </c>
      <c r="O314" s="39">
        <f>IF(OR(A314="",B314=""),"",IFERROR(A314-INDEX('Stock'!$H$2:$H$1000,MATCH(B314,'Stock'!$A$2:$A$1000,0)),""))</f>
        <v/>
      </c>
      <c r="P314" s="41">
        <f>IF(G314="","",DATE(YEAR(G314),MONTH(G314),1))</f>
        <v/>
      </c>
    </row>
    <row r="315">
      <c r="A315" s="33" t="n"/>
      <c r="C315" s="38">
        <f>IF(B315="","",IFERROR(INDEX('Stock'!$C$2:$C$1000,MATCH(B315,'Stock'!$A$2:$A$1000,0)),""))</f>
        <v/>
      </c>
      <c r="D315" s="35" t="n"/>
      <c r="G315" s="33" t="n"/>
      <c r="H315" s="36">
        <f>IF(B315="","",IFERROR(INDEX('Stock'!$G$2:$G$1000,MATCH(B315,'Stock'!$A$2:$A$1000,0)),""))</f>
        <v/>
      </c>
      <c r="I315" s="36">
        <f>IF(A315="","",EmballageDefaut)</f>
        <v/>
      </c>
      <c r="J315" s="35" t="n"/>
      <c r="K315" s="36">
        <f>IF(OR(A315="",D315=""),"",IF(OR(F315="Cancelled",F315="Returned"),0,D315-N(H315)-N(I315)-N(J315)))</f>
        <v/>
      </c>
      <c r="L315" s="36">
        <f>IF(OR(A315="",D315=""),"",IF(OR(F315="Cancelled",F315="Returned"),0,D315*TauxTotal))</f>
        <v/>
      </c>
      <c r="M315" s="36">
        <f>IF(K315="","",K315-L315)</f>
        <v/>
      </c>
      <c r="N315" s="40">
        <f>IF(OR(K315="",N(D315)=0),"",IF(OR(F315="Cancelled",F315="Returned"),"",M315/D315))</f>
        <v/>
      </c>
      <c r="O315" s="39">
        <f>IF(OR(A315="",B315=""),"",IFERROR(A315-INDEX('Stock'!$H$2:$H$1000,MATCH(B315,'Stock'!$A$2:$A$1000,0)),""))</f>
        <v/>
      </c>
      <c r="P315" s="41">
        <f>IF(G315="","",DATE(YEAR(G315),MONTH(G315),1))</f>
        <v/>
      </c>
    </row>
    <row r="316">
      <c r="A316" s="33" t="n"/>
      <c r="C316" s="38">
        <f>IF(B316="","",IFERROR(INDEX('Stock'!$C$2:$C$1000,MATCH(B316,'Stock'!$A$2:$A$1000,0)),""))</f>
        <v/>
      </c>
      <c r="D316" s="35" t="n"/>
      <c r="G316" s="33" t="n"/>
      <c r="H316" s="36">
        <f>IF(B316="","",IFERROR(INDEX('Stock'!$G$2:$G$1000,MATCH(B316,'Stock'!$A$2:$A$1000,0)),""))</f>
        <v/>
      </c>
      <c r="I316" s="36">
        <f>IF(A316="","",EmballageDefaut)</f>
        <v/>
      </c>
      <c r="J316" s="35" t="n"/>
      <c r="K316" s="36">
        <f>IF(OR(A316="",D316=""),"",IF(OR(F316="Cancelled",F316="Returned"),0,D316-N(H316)-N(I316)-N(J316)))</f>
        <v/>
      </c>
      <c r="L316" s="36">
        <f>IF(OR(A316="",D316=""),"",IF(OR(F316="Cancelled",F316="Returned"),0,D316*TauxTotal))</f>
        <v/>
      </c>
      <c r="M316" s="36">
        <f>IF(K316="","",K316-L316)</f>
        <v/>
      </c>
      <c r="N316" s="40">
        <f>IF(OR(K316="",N(D316)=0),"",IF(OR(F316="Cancelled",F316="Returned"),"",M316/D316))</f>
        <v/>
      </c>
      <c r="O316" s="39">
        <f>IF(OR(A316="",B316=""),"",IFERROR(A316-INDEX('Stock'!$H$2:$H$1000,MATCH(B316,'Stock'!$A$2:$A$1000,0)),""))</f>
        <v/>
      </c>
      <c r="P316" s="41">
        <f>IF(G316="","",DATE(YEAR(G316),MONTH(G316),1))</f>
        <v/>
      </c>
    </row>
    <row r="317">
      <c r="A317" s="33" t="n"/>
      <c r="C317" s="38">
        <f>IF(B317="","",IFERROR(INDEX('Stock'!$C$2:$C$1000,MATCH(B317,'Stock'!$A$2:$A$1000,0)),""))</f>
        <v/>
      </c>
      <c r="D317" s="35" t="n"/>
      <c r="G317" s="33" t="n"/>
      <c r="H317" s="36">
        <f>IF(B317="","",IFERROR(INDEX('Stock'!$G$2:$G$1000,MATCH(B317,'Stock'!$A$2:$A$1000,0)),""))</f>
        <v/>
      </c>
      <c r="I317" s="36">
        <f>IF(A317="","",EmballageDefaut)</f>
        <v/>
      </c>
      <c r="J317" s="35" t="n"/>
      <c r="K317" s="36">
        <f>IF(OR(A317="",D317=""),"",IF(OR(F317="Cancelled",F317="Returned"),0,D317-N(H317)-N(I317)-N(J317)))</f>
        <v/>
      </c>
      <c r="L317" s="36">
        <f>IF(OR(A317="",D317=""),"",IF(OR(F317="Cancelled",F317="Returned"),0,D317*TauxTotal))</f>
        <v/>
      </c>
      <c r="M317" s="36">
        <f>IF(K317="","",K317-L317)</f>
        <v/>
      </c>
      <c r="N317" s="40">
        <f>IF(OR(K317="",N(D317)=0),"",IF(OR(F317="Cancelled",F317="Returned"),"",M317/D317))</f>
        <v/>
      </c>
      <c r="O317" s="39">
        <f>IF(OR(A317="",B317=""),"",IFERROR(A317-INDEX('Stock'!$H$2:$H$1000,MATCH(B317,'Stock'!$A$2:$A$1000,0)),""))</f>
        <v/>
      </c>
      <c r="P317" s="41">
        <f>IF(G317="","",DATE(YEAR(G317),MONTH(G317),1))</f>
        <v/>
      </c>
    </row>
    <row r="318">
      <c r="A318" s="33" t="n"/>
      <c r="C318" s="38">
        <f>IF(B318="","",IFERROR(INDEX('Stock'!$C$2:$C$1000,MATCH(B318,'Stock'!$A$2:$A$1000,0)),""))</f>
        <v/>
      </c>
      <c r="D318" s="35" t="n"/>
      <c r="G318" s="33" t="n"/>
      <c r="H318" s="36">
        <f>IF(B318="","",IFERROR(INDEX('Stock'!$G$2:$G$1000,MATCH(B318,'Stock'!$A$2:$A$1000,0)),""))</f>
        <v/>
      </c>
      <c r="I318" s="36">
        <f>IF(A318="","",EmballageDefaut)</f>
        <v/>
      </c>
      <c r="J318" s="35" t="n"/>
      <c r="K318" s="36">
        <f>IF(OR(A318="",D318=""),"",IF(OR(F318="Cancelled",F318="Returned"),0,D318-N(H318)-N(I318)-N(J318)))</f>
        <v/>
      </c>
      <c r="L318" s="36">
        <f>IF(OR(A318="",D318=""),"",IF(OR(F318="Cancelled",F318="Returned"),0,D318*TauxTotal))</f>
        <v/>
      </c>
      <c r="M318" s="36">
        <f>IF(K318="","",K318-L318)</f>
        <v/>
      </c>
      <c r="N318" s="40">
        <f>IF(OR(K318="",N(D318)=0),"",IF(OR(F318="Cancelled",F318="Returned"),"",M318/D318))</f>
        <v/>
      </c>
      <c r="O318" s="39">
        <f>IF(OR(A318="",B318=""),"",IFERROR(A318-INDEX('Stock'!$H$2:$H$1000,MATCH(B318,'Stock'!$A$2:$A$1000,0)),""))</f>
        <v/>
      </c>
      <c r="P318" s="41">
        <f>IF(G318="","",DATE(YEAR(G318),MONTH(G318),1))</f>
        <v/>
      </c>
    </row>
    <row r="319">
      <c r="A319" s="33" t="n"/>
      <c r="C319" s="38">
        <f>IF(B319="","",IFERROR(INDEX('Stock'!$C$2:$C$1000,MATCH(B319,'Stock'!$A$2:$A$1000,0)),""))</f>
        <v/>
      </c>
      <c r="D319" s="35" t="n"/>
      <c r="G319" s="33" t="n"/>
      <c r="H319" s="36">
        <f>IF(B319="","",IFERROR(INDEX('Stock'!$G$2:$G$1000,MATCH(B319,'Stock'!$A$2:$A$1000,0)),""))</f>
        <v/>
      </c>
      <c r="I319" s="36">
        <f>IF(A319="","",EmballageDefaut)</f>
        <v/>
      </c>
      <c r="J319" s="35" t="n"/>
      <c r="K319" s="36">
        <f>IF(OR(A319="",D319=""),"",IF(OR(F319="Cancelled",F319="Returned"),0,D319-N(H319)-N(I319)-N(J319)))</f>
        <v/>
      </c>
      <c r="L319" s="36">
        <f>IF(OR(A319="",D319=""),"",IF(OR(F319="Cancelled",F319="Returned"),0,D319*TauxTotal))</f>
        <v/>
      </c>
      <c r="M319" s="36">
        <f>IF(K319="","",K319-L319)</f>
        <v/>
      </c>
      <c r="N319" s="40">
        <f>IF(OR(K319="",N(D319)=0),"",IF(OR(F319="Cancelled",F319="Returned"),"",M319/D319))</f>
        <v/>
      </c>
      <c r="O319" s="39">
        <f>IF(OR(A319="",B319=""),"",IFERROR(A319-INDEX('Stock'!$H$2:$H$1000,MATCH(B319,'Stock'!$A$2:$A$1000,0)),""))</f>
        <v/>
      </c>
      <c r="P319" s="41">
        <f>IF(G319="","",DATE(YEAR(G319),MONTH(G319),1))</f>
        <v/>
      </c>
    </row>
    <row r="320">
      <c r="A320" s="33" t="n"/>
      <c r="C320" s="38">
        <f>IF(B320="","",IFERROR(INDEX('Stock'!$C$2:$C$1000,MATCH(B320,'Stock'!$A$2:$A$1000,0)),""))</f>
        <v/>
      </c>
      <c r="D320" s="35" t="n"/>
      <c r="G320" s="33" t="n"/>
      <c r="H320" s="36">
        <f>IF(B320="","",IFERROR(INDEX('Stock'!$G$2:$G$1000,MATCH(B320,'Stock'!$A$2:$A$1000,0)),""))</f>
        <v/>
      </c>
      <c r="I320" s="36">
        <f>IF(A320="","",EmballageDefaut)</f>
        <v/>
      </c>
      <c r="J320" s="35" t="n"/>
      <c r="K320" s="36">
        <f>IF(OR(A320="",D320=""),"",IF(OR(F320="Cancelled",F320="Returned"),0,D320-N(H320)-N(I320)-N(J320)))</f>
        <v/>
      </c>
      <c r="L320" s="36">
        <f>IF(OR(A320="",D320=""),"",IF(OR(F320="Cancelled",F320="Returned"),0,D320*TauxTotal))</f>
        <v/>
      </c>
      <c r="M320" s="36">
        <f>IF(K320="","",K320-L320)</f>
        <v/>
      </c>
      <c r="N320" s="40">
        <f>IF(OR(K320="",N(D320)=0),"",IF(OR(F320="Cancelled",F320="Returned"),"",M320/D320))</f>
        <v/>
      </c>
      <c r="O320" s="39">
        <f>IF(OR(A320="",B320=""),"",IFERROR(A320-INDEX('Stock'!$H$2:$H$1000,MATCH(B320,'Stock'!$A$2:$A$1000,0)),""))</f>
        <v/>
      </c>
      <c r="P320" s="41">
        <f>IF(G320="","",DATE(YEAR(G320),MONTH(G320),1))</f>
        <v/>
      </c>
    </row>
    <row r="321">
      <c r="A321" s="33" t="n"/>
      <c r="C321" s="38">
        <f>IF(B321="","",IFERROR(INDEX('Stock'!$C$2:$C$1000,MATCH(B321,'Stock'!$A$2:$A$1000,0)),""))</f>
        <v/>
      </c>
      <c r="D321" s="35" t="n"/>
      <c r="G321" s="33" t="n"/>
      <c r="H321" s="36">
        <f>IF(B321="","",IFERROR(INDEX('Stock'!$G$2:$G$1000,MATCH(B321,'Stock'!$A$2:$A$1000,0)),""))</f>
        <v/>
      </c>
      <c r="I321" s="36">
        <f>IF(A321="","",EmballageDefaut)</f>
        <v/>
      </c>
      <c r="J321" s="35" t="n"/>
      <c r="K321" s="36">
        <f>IF(OR(A321="",D321=""),"",IF(OR(F321="Cancelled",F321="Returned"),0,D321-N(H321)-N(I321)-N(J321)))</f>
        <v/>
      </c>
      <c r="L321" s="36">
        <f>IF(OR(A321="",D321=""),"",IF(OR(F321="Cancelled",F321="Returned"),0,D321*TauxTotal))</f>
        <v/>
      </c>
      <c r="M321" s="36">
        <f>IF(K321="","",K321-L321)</f>
        <v/>
      </c>
      <c r="N321" s="40">
        <f>IF(OR(K321="",N(D321)=0),"",IF(OR(F321="Cancelled",F321="Returned"),"",M321/D321))</f>
        <v/>
      </c>
      <c r="O321" s="39">
        <f>IF(OR(A321="",B321=""),"",IFERROR(A321-INDEX('Stock'!$H$2:$H$1000,MATCH(B321,'Stock'!$A$2:$A$1000,0)),""))</f>
        <v/>
      </c>
      <c r="P321" s="41">
        <f>IF(G321="","",DATE(YEAR(G321),MONTH(G321),1))</f>
        <v/>
      </c>
    </row>
    <row r="322">
      <c r="A322" s="33" t="n"/>
      <c r="C322" s="38">
        <f>IF(B322="","",IFERROR(INDEX('Stock'!$C$2:$C$1000,MATCH(B322,'Stock'!$A$2:$A$1000,0)),""))</f>
        <v/>
      </c>
      <c r="D322" s="35" t="n"/>
      <c r="G322" s="33" t="n"/>
      <c r="H322" s="36">
        <f>IF(B322="","",IFERROR(INDEX('Stock'!$G$2:$G$1000,MATCH(B322,'Stock'!$A$2:$A$1000,0)),""))</f>
        <v/>
      </c>
      <c r="I322" s="36">
        <f>IF(A322="","",EmballageDefaut)</f>
        <v/>
      </c>
      <c r="J322" s="35" t="n"/>
      <c r="K322" s="36">
        <f>IF(OR(A322="",D322=""),"",IF(OR(F322="Cancelled",F322="Returned"),0,D322-N(H322)-N(I322)-N(J322)))</f>
        <v/>
      </c>
      <c r="L322" s="36">
        <f>IF(OR(A322="",D322=""),"",IF(OR(F322="Cancelled",F322="Returned"),0,D322*TauxTotal))</f>
        <v/>
      </c>
      <c r="M322" s="36">
        <f>IF(K322="","",K322-L322)</f>
        <v/>
      </c>
      <c r="N322" s="40">
        <f>IF(OR(K322="",N(D322)=0),"",IF(OR(F322="Cancelled",F322="Returned"),"",M322/D322))</f>
        <v/>
      </c>
      <c r="O322" s="39">
        <f>IF(OR(A322="",B322=""),"",IFERROR(A322-INDEX('Stock'!$H$2:$H$1000,MATCH(B322,'Stock'!$A$2:$A$1000,0)),""))</f>
        <v/>
      </c>
      <c r="P322" s="41">
        <f>IF(G322="","",DATE(YEAR(G322),MONTH(G322),1))</f>
        <v/>
      </c>
    </row>
    <row r="323">
      <c r="A323" s="33" t="n"/>
      <c r="C323" s="38">
        <f>IF(B323="","",IFERROR(INDEX('Stock'!$C$2:$C$1000,MATCH(B323,'Stock'!$A$2:$A$1000,0)),""))</f>
        <v/>
      </c>
      <c r="D323" s="35" t="n"/>
      <c r="G323" s="33" t="n"/>
      <c r="H323" s="36">
        <f>IF(B323="","",IFERROR(INDEX('Stock'!$G$2:$G$1000,MATCH(B323,'Stock'!$A$2:$A$1000,0)),""))</f>
        <v/>
      </c>
      <c r="I323" s="36">
        <f>IF(A323="","",EmballageDefaut)</f>
        <v/>
      </c>
      <c r="J323" s="35" t="n"/>
      <c r="K323" s="36">
        <f>IF(OR(A323="",D323=""),"",IF(OR(F323="Cancelled",F323="Returned"),0,D323-N(H323)-N(I323)-N(J323)))</f>
        <v/>
      </c>
      <c r="L323" s="36">
        <f>IF(OR(A323="",D323=""),"",IF(OR(F323="Cancelled",F323="Returned"),0,D323*TauxTotal))</f>
        <v/>
      </c>
      <c r="M323" s="36">
        <f>IF(K323="","",K323-L323)</f>
        <v/>
      </c>
      <c r="N323" s="40">
        <f>IF(OR(K323="",N(D323)=0),"",IF(OR(F323="Cancelled",F323="Returned"),"",M323/D323))</f>
        <v/>
      </c>
      <c r="O323" s="39">
        <f>IF(OR(A323="",B323=""),"",IFERROR(A323-INDEX('Stock'!$H$2:$H$1000,MATCH(B323,'Stock'!$A$2:$A$1000,0)),""))</f>
        <v/>
      </c>
      <c r="P323" s="41">
        <f>IF(G323="","",DATE(YEAR(G323),MONTH(G323),1))</f>
        <v/>
      </c>
    </row>
    <row r="324">
      <c r="A324" s="33" t="n"/>
      <c r="C324" s="38">
        <f>IF(B324="","",IFERROR(INDEX('Stock'!$C$2:$C$1000,MATCH(B324,'Stock'!$A$2:$A$1000,0)),""))</f>
        <v/>
      </c>
      <c r="D324" s="35" t="n"/>
      <c r="G324" s="33" t="n"/>
      <c r="H324" s="36">
        <f>IF(B324="","",IFERROR(INDEX('Stock'!$G$2:$G$1000,MATCH(B324,'Stock'!$A$2:$A$1000,0)),""))</f>
        <v/>
      </c>
      <c r="I324" s="36">
        <f>IF(A324="","",EmballageDefaut)</f>
        <v/>
      </c>
      <c r="J324" s="35" t="n"/>
      <c r="K324" s="36">
        <f>IF(OR(A324="",D324=""),"",IF(OR(F324="Cancelled",F324="Returned"),0,D324-N(H324)-N(I324)-N(J324)))</f>
        <v/>
      </c>
      <c r="L324" s="36">
        <f>IF(OR(A324="",D324=""),"",IF(OR(F324="Cancelled",F324="Returned"),0,D324*TauxTotal))</f>
        <v/>
      </c>
      <c r="M324" s="36">
        <f>IF(K324="","",K324-L324)</f>
        <v/>
      </c>
      <c r="N324" s="40">
        <f>IF(OR(K324="",N(D324)=0),"",IF(OR(F324="Cancelled",F324="Returned"),"",M324/D324))</f>
        <v/>
      </c>
      <c r="O324" s="39">
        <f>IF(OR(A324="",B324=""),"",IFERROR(A324-INDEX('Stock'!$H$2:$H$1000,MATCH(B324,'Stock'!$A$2:$A$1000,0)),""))</f>
        <v/>
      </c>
      <c r="P324" s="41">
        <f>IF(G324="","",DATE(YEAR(G324),MONTH(G324),1))</f>
        <v/>
      </c>
    </row>
    <row r="325">
      <c r="A325" s="33" t="n"/>
      <c r="C325" s="38">
        <f>IF(B325="","",IFERROR(INDEX('Stock'!$C$2:$C$1000,MATCH(B325,'Stock'!$A$2:$A$1000,0)),""))</f>
        <v/>
      </c>
      <c r="D325" s="35" t="n"/>
      <c r="G325" s="33" t="n"/>
      <c r="H325" s="36">
        <f>IF(B325="","",IFERROR(INDEX('Stock'!$G$2:$G$1000,MATCH(B325,'Stock'!$A$2:$A$1000,0)),""))</f>
        <v/>
      </c>
      <c r="I325" s="36">
        <f>IF(A325="","",EmballageDefaut)</f>
        <v/>
      </c>
      <c r="J325" s="35" t="n"/>
      <c r="K325" s="36">
        <f>IF(OR(A325="",D325=""),"",IF(OR(F325="Cancelled",F325="Returned"),0,D325-N(H325)-N(I325)-N(J325)))</f>
        <v/>
      </c>
      <c r="L325" s="36">
        <f>IF(OR(A325="",D325=""),"",IF(OR(F325="Cancelled",F325="Returned"),0,D325*TauxTotal))</f>
        <v/>
      </c>
      <c r="M325" s="36">
        <f>IF(K325="","",K325-L325)</f>
        <v/>
      </c>
      <c r="N325" s="40">
        <f>IF(OR(K325="",N(D325)=0),"",IF(OR(F325="Cancelled",F325="Returned"),"",M325/D325))</f>
        <v/>
      </c>
      <c r="O325" s="39">
        <f>IF(OR(A325="",B325=""),"",IFERROR(A325-INDEX('Stock'!$H$2:$H$1000,MATCH(B325,'Stock'!$A$2:$A$1000,0)),""))</f>
        <v/>
      </c>
      <c r="P325" s="41">
        <f>IF(G325="","",DATE(YEAR(G325),MONTH(G325),1))</f>
        <v/>
      </c>
    </row>
    <row r="326">
      <c r="A326" s="33" t="n"/>
      <c r="C326" s="38">
        <f>IF(B326="","",IFERROR(INDEX('Stock'!$C$2:$C$1000,MATCH(B326,'Stock'!$A$2:$A$1000,0)),""))</f>
        <v/>
      </c>
      <c r="D326" s="35" t="n"/>
      <c r="G326" s="33" t="n"/>
      <c r="H326" s="36">
        <f>IF(B326="","",IFERROR(INDEX('Stock'!$G$2:$G$1000,MATCH(B326,'Stock'!$A$2:$A$1000,0)),""))</f>
        <v/>
      </c>
      <c r="I326" s="36">
        <f>IF(A326="","",EmballageDefaut)</f>
        <v/>
      </c>
      <c r="J326" s="35" t="n"/>
      <c r="K326" s="36">
        <f>IF(OR(A326="",D326=""),"",IF(OR(F326="Cancelled",F326="Returned"),0,D326-N(H326)-N(I326)-N(J326)))</f>
        <v/>
      </c>
      <c r="L326" s="36">
        <f>IF(OR(A326="",D326=""),"",IF(OR(F326="Cancelled",F326="Returned"),0,D326*TauxTotal))</f>
        <v/>
      </c>
      <c r="M326" s="36">
        <f>IF(K326="","",K326-L326)</f>
        <v/>
      </c>
      <c r="N326" s="40">
        <f>IF(OR(K326="",N(D326)=0),"",IF(OR(F326="Cancelled",F326="Returned"),"",M326/D326))</f>
        <v/>
      </c>
      <c r="O326" s="39">
        <f>IF(OR(A326="",B326=""),"",IFERROR(A326-INDEX('Stock'!$H$2:$H$1000,MATCH(B326,'Stock'!$A$2:$A$1000,0)),""))</f>
        <v/>
      </c>
      <c r="P326" s="41">
        <f>IF(G326="","",DATE(YEAR(G326),MONTH(G326),1))</f>
        <v/>
      </c>
    </row>
    <row r="327">
      <c r="A327" s="33" t="n"/>
      <c r="C327" s="38">
        <f>IF(B327="","",IFERROR(INDEX('Stock'!$C$2:$C$1000,MATCH(B327,'Stock'!$A$2:$A$1000,0)),""))</f>
        <v/>
      </c>
      <c r="D327" s="35" t="n"/>
      <c r="G327" s="33" t="n"/>
      <c r="H327" s="36">
        <f>IF(B327="","",IFERROR(INDEX('Stock'!$G$2:$G$1000,MATCH(B327,'Stock'!$A$2:$A$1000,0)),""))</f>
        <v/>
      </c>
      <c r="I327" s="36">
        <f>IF(A327="","",EmballageDefaut)</f>
        <v/>
      </c>
      <c r="J327" s="35" t="n"/>
      <c r="K327" s="36">
        <f>IF(OR(A327="",D327=""),"",IF(OR(F327="Cancelled",F327="Returned"),0,D327-N(H327)-N(I327)-N(J327)))</f>
        <v/>
      </c>
      <c r="L327" s="36">
        <f>IF(OR(A327="",D327=""),"",IF(OR(F327="Cancelled",F327="Returned"),0,D327*TauxTotal))</f>
        <v/>
      </c>
      <c r="M327" s="36">
        <f>IF(K327="","",K327-L327)</f>
        <v/>
      </c>
      <c r="N327" s="40">
        <f>IF(OR(K327="",N(D327)=0),"",IF(OR(F327="Cancelled",F327="Returned"),"",M327/D327))</f>
        <v/>
      </c>
      <c r="O327" s="39">
        <f>IF(OR(A327="",B327=""),"",IFERROR(A327-INDEX('Stock'!$H$2:$H$1000,MATCH(B327,'Stock'!$A$2:$A$1000,0)),""))</f>
        <v/>
      </c>
      <c r="P327" s="41">
        <f>IF(G327="","",DATE(YEAR(G327),MONTH(G327),1))</f>
        <v/>
      </c>
    </row>
    <row r="328">
      <c r="A328" s="33" t="n"/>
      <c r="C328" s="38">
        <f>IF(B328="","",IFERROR(INDEX('Stock'!$C$2:$C$1000,MATCH(B328,'Stock'!$A$2:$A$1000,0)),""))</f>
        <v/>
      </c>
      <c r="D328" s="35" t="n"/>
      <c r="G328" s="33" t="n"/>
      <c r="H328" s="36">
        <f>IF(B328="","",IFERROR(INDEX('Stock'!$G$2:$G$1000,MATCH(B328,'Stock'!$A$2:$A$1000,0)),""))</f>
        <v/>
      </c>
      <c r="I328" s="36">
        <f>IF(A328="","",EmballageDefaut)</f>
        <v/>
      </c>
      <c r="J328" s="35" t="n"/>
      <c r="K328" s="36">
        <f>IF(OR(A328="",D328=""),"",IF(OR(F328="Cancelled",F328="Returned"),0,D328-N(H328)-N(I328)-N(J328)))</f>
        <v/>
      </c>
      <c r="L328" s="36">
        <f>IF(OR(A328="",D328=""),"",IF(OR(F328="Cancelled",F328="Returned"),0,D328*TauxTotal))</f>
        <v/>
      </c>
      <c r="M328" s="36">
        <f>IF(K328="","",K328-L328)</f>
        <v/>
      </c>
      <c r="N328" s="40">
        <f>IF(OR(K328="",N(D328)=0),"",IF(OR(F328="Cancelled",F328="Returned"),"",M328/D328))</f>
        <v/>
      </c>
      <c r="O328" s="39">
        <f>IF(OR(A328="",B328=""),"",IFERROR(A328-INDEX('Stock'!$H$2:$H$1000,MATCH(B328,'Stock'!$A$2:$A$1000,0)),""))</f>
        <v/>
      </c>
      <c r="P328" s="41">
        <f>IF(G328="","",DATE(YEAR(G328),MONTH(G328),1))</f>
        <v/>
      </c>
    </row>
    <row r="329">
      <c r="A329" s="33" t="n"/>
      <c r="C329" s="38">
        <f>IF(B329="","",IFERROR(INDEX('Stock'!$C$2:$C$1000,MATCH(B329,'Stock'!$A$2:$A$1000,0)),""))</f>
        <v/>
      </c>
      <c r="D329" s="35" t="n"/>
      <c r="G329" s="33" t="n"/>
      <c r="H329" s="36">
        <f>IF(B329="","",IFERROR(INDEX('Stock'!$G$2:$G$1000,MATCH(B329,'Stock'!$A$2:$A$1000,0)),""))</f>
        <v/>
      </c>
      <c r="I329" s="36">
        <f>IF(A329="","",EmballageDefaut)</f>
        <v/>
      </c>
      <c r="J329" s="35" t="n"/>
      <c r="K329" s="36">
        <f>IF(OR(A329="",D329=""),"",IF(OR(F329="Cancelled",F329="Returned"),0,D329-N(H329)-N(I329)-N(J329)))</f>
        <v/>
      </c>
      <c r="L329" s="36">
        <f>IF(OR(A329="",D329=""),"",IF(OR(F329="Cancelled",F329="Returned"),0,D329*TauxTotal))</f>
        <v/>
      </c>
      <c r="M329" s="36">
        <f>IF(K329="","",K329-L329)</f>
        <v/>
      </c>
      <c r="N329" s="40">
        <f>IF(OR(K329="",N(D329)=0),"",IF(OR(F329="Cancelled",F329="Returned"),"",M329/D329))</f>
        <v/>
      </c>
      <c r="O329" s="39">
        <f>IF(OR(A329="",B329=""),"",IFERROR(A329-INDEX('Stock'!$H$2:$H$1000,MATCH(B329,'Stock'!$A$2:$A$1000,0)),""))</f>
        <v/>
      </c>
      <c r="P329" s="41">
        <f>IF(G329="","",DATE(YEAR(G329),MONTH(G329),1))</f>
        <v/>
      </c>
    </row>
    <row r="330">
      <c r="A330" s="33" t="n"/>
      <c r="C330" s="38">
        <f>IF(B330="","",IFERROR(INDEX('Stock'!$C$2:$C$1000,MATCH(B330,'Stock'!$A$2:$A$1000,0)),""))</f>
        <v/>
      </c>
      <c r="D330" s="35" t="n"/>
      <c r="G330" s="33" t="n"/>
      <c r="H330" s="36">
        <f>IF(B330="","",IFERROR(INDEX('Stock'!$G$2:$G$1000,MATCH(B330,'Stock'!$A$2:$A$1000,0)),""))</f>
        <v/>
      </c>
      <c r="I330" s="36">
        <f>IF(A330="","",EmballageDefaut)</f>
        <v/>
      </c>
      <c r="J330" s="35" t="n"/>
      <c r="K330" s="36">
        <f>IF(OR(A330="",D330=""),"",IF(OR(F330="Cancelled",F330="Returned"),0,D330-N(H330)-N(I330)-N(J330)))</f>
        <v/>
      </c>
      <c r="L330" s="36">
        <f>IF(OR(A330="",D330=""),"",IF(OR(F330="Cancelled",F330="Returned"),0,D330*TauxTotal))</f>
        <v/>
      </c>
      <c r="M330" s="36">
        <f>IF(K330="","",K330-L330)</f>
        <v/>
      </c>
      <c r="N330" s="40">
        <f>IF(OR(K330="",N(D330)=0),"",IF(OR(F330="Cancelled",F330="Returned"),"",M330/D330))</f>
        <v/>
      </c>
      <c r="O330" s="39">
        <f>IF(OR(A330="",B330=""),"",IFERROR(A330-INDEX('Stock'!$H$2:$H$1000,MATCH(B330,'Stock'!$A$2:$A$1000,0)),""))</f>
        <v/>
      </c>
      <c r="P330" s="41">
        <f>IF(G330="","",DATE(YEAR(G330),MONTH(G330),1))</f>
        <v/>
      </c>
    </row>
    <row r="331">
      <c r="A331" s="33" t="n"/>
      <c r="C331" s="38">
        <f>IF(B331="","",IFERROR(INDEX('Stock'!$C$2:$C$1000,MATCH(B331,'Stock'!$A$2:$A$1000,0)),""))</f>
        <v/>
      </c>
      <c r="D331" s="35" t="n"/>
      <c r="G331" s="33" t="n"/>
      <c r="H331" s="36">
        <f>IF(B331="","",IFERROR(INDEX('Stock'!$G$2:$G$1000,MATCH(B331,'Stock'!$A$2:$A$1000,0)),""))</f>
        <v/>
      </c>
      <c r="I331" s="36">
        <f>IF(A331="","",EmballageDefaut)</f>
        <v/>
      </c>
      <c r="J331" s="35" t="n"/>
      <c r="K331" s="36">
        <f>IF(OR(A331="",D331=""),"",IF(OR(F331="Cancelled",F331="Returned"),0,D331-N(H331)-N(I331)-N(J331)))</f>
        <v/>
      </c>
      <c r="L331" s="36">
        <f>IF(OR(A331="",D331=""),"",IF(OR(F331="Cancelled",F331="Returned"),0,D331*TauxTotal))</f>
        <v/>
      </c>
      <c r="M331" s="36">
        <f>IF(K331="","",K331-L331)</f>
        <v/>
      </c>
      <c r="N331" s="40">
        <f>IF(OR(K331="",N(D331)=0),"",IF(OR(F331="Cancelled",F331="Returned"),"",M331/D331))</f>
        <v/>
      </c>
      <c r="O331" s="39">
        <f>IF(OR(A331="",B331=""),"",IFERROR(A331-INDEX('Stock'!$H$2:$H$1000,MATCH(B331,'Stock'!$A$2:$A$1000,0)),""))</f>
        <v/>
      </c>
      <c r="P331" s="41">
        <f>IF(G331="","",DATE(YEAR(G331),MONTH(G331),1))</f>
        <v/>
      </c>
    </row>
    <row r="332">
      <c r="A332" s="33" t="n"/>
      <c r="C332" s="38">
        <f>IF(B332="","",IFERROR(INDEX('Stock'!$C$2:$C$1000,MATCH(B332,'Stock'!$A$2:$A$1000,0)),""))</f>
        <v/>
      </c>
      <c r="D332" s="35" t="n"/>
      <c r="G332" s="33" t="n"/>
      <c r="H332" s="36">
        <f>IF(B332="","",IFERROR(INDEX('Stock'!$G$2:$G$1000,MATCH(B332,'Stock'!$A$2:$A$1000,0)),""))</f>
        <v/>
      </c>
      <c r="I332" s="36">
        <f>IF(A332="","",EmballageDefaut)</f>
        <v/>
      </c>
      <c r="J332" s="35" t="n"/>
      <c r="K332" s="36">
        <f>IF(OR(A332="",D332=""),"",IF(OR(F332="Cancelled",F332="Returned"),0,D332-N(H332)-N(I332)-N(J332)))</f>
        <v/>
      </c>
      <c r="L332" s="36">
        <f>IF(OR(A332="",D332=""),"",IF(OR(F332="Cancelled",F332="Returned"),0,D332*TauxTotal))</f>
        <v/>
      </c>
      <c r="M332" s="36">
        <f>IF(K332="","",K332-L332)</f>
        <v/>
      </c>
      <c r="N332" s="40">
        <f>IF(OR(K332="",N(D332)=0),"",IF(OR(F332="Cancelled",F332="Returned"),"",M332/D332))</f>
        <v/>
      </c>
      <c r="O332" s="39">
        <f>IF(OR(A332="",B332=""),"",IFERROR(A332-INDEX('Stock'!$H$2:$H$1000,MATCH(B332,'Stock'!$A$2:$A$1000,0)),""))</f>
        <v/>
      </c>
      <c r="P332" s="41">
        <f>IF(G332="","",DATE(YEAR(G332),MONTH(G332),1))</f>
        <v/>
      </c>
    </row>
    <row r="333">
      <c r="A333" s="33" t="n"/>
      <c r="C333" s="38">
        <f>IF(B333="","",IFERROR(INDEX('Stock'!$C$2:$C$1000,MATCH(B333,'Stock'!$A$2:$A$1000,0)),""))</f>
        <v/>
      </c>
      <c r="D333" s="35" t="n"/>
      <c r="G333" s="33" t="n"/>
      <c r="H333" s="36">
        <f>IF(B333="","",IFERROR(INDEX('Stock'!$G$2:$G$1000,MATCH(B333,'Stock'!$A$2:$A$1000,0)),""))</f>
        <v/>
      </c>
      <c r="I333" s="36">
        <f>IF(A333="","",EmballageDefaut)</f>
        <v/>
      </c>
      <c r="J333" s="35" t="n"/>
      <c r="K333" s="36">
        <f>IF(OR(A333="",D333=""),"",IF(OR(F333="Cancelled",F333="Returned"),0,D333-N(H333)-N(I333)-N(J333)))</f>
        <v/>
      </c>
      <c r="L333" s="36">
        <f>IF(OR(A333="",D333=""),"",IF(OR(F333="Cancelled",F333="Returned"),0,D333*TauxTotal))</f>
        <v/>
      </c>
      <c r="M333" s="36">
        <f>IF(K333="","",K333-L333)</f>
        <v/>
      </c>
      <c r="N333" s="40">
        <f>IF(OR(K333="",N(D333)=0),"",IF(OR(F333="Cancelled",F333="Returned"),"",M333/D333))</f>
        <v/>
      </c>
      <c r="O333" s="39">
        <f>IF(OR(A333="",B333=""),"",IFERROR(A333-INDEX('Stock'!$H$2:$H$1000,MATCH(B333,'Stock'!$A$2:$A$1000,0)),""))</f>
        <v/>
      </c>
      <c r="P333" s="41">
        <f>IF(G333="","",DATE(YEAR(G333),MONTH(G333),1))</f>
        <v/>
      </c>
    </row>
    <row r="334">
      <c r="A334" s="33" t="n"/>
      <c r="C334" s="38">
        <f>IF(B334="","",IFERROR(INDEX('Stock'!$C$2:$C$1000,MATCH(B334,'Stock'!$A$2:$A$1000,0)),""))</f>
        <v/>
      </c>
      <c r="D334" s="35" t="n"/>
      <c r="G334" s="33" t="n"/>
      <c r="H334" s="36">
        <f>IF(B334="","",IFERROR(INDEX('Stock'!$G$2:$G$1000,MATCH(B334,'Stock'!$A$2:$A$1000,0)),""))</f>
        <v/>
      </c>
      <c r="I334" s="36">
        <f>IF(A334="","",EmballageDefaut)</f>
        <v/>
      </c>
      <c r="J334" s="35" t="n"/>
      <c r="K334" s="36">
        <f>IF(OR(A334="",D334=""),"",IF(OR(F334="Cancelled",F334="Returned"),0,D334-N(H334)-N(I334)-N(J334)))</f>
        <v/>
      </c>
      <c r="L334" s="36">
        <f>IF(OR(A334="",D334=""),"",IF(OR(F334="Cancelled",F334="Returned"),0,D334*TauxTotal))</f>
        <v/>
      </c>
      <c r="M334" s="36">
        <f>IF(K334="","",K334-L334)</f>
        <v/>
      </c>
      <c r="N334" s="40">
        <f>IF(OR(K334="",N(D334)=0),"",IF(OR(F334="Cancelled",F334="Returned"),"",M334/D334))</f>
        <v/>
      </c>
      <c r="O334" s="39">
        <f>IF(OR(A334="",B334=""),"",IFERROR(A334-INDEX('Stock'!$H$2:$H$1000,MATCH(B334,'Stock'!$A$2:$A$1000,0)),""))</f>
        <v/>
      </c>
      <c r="P334" s="41">
        <f>IF(G334="","",DATE(YEAR(G334),MONTH(G334),1))</f>
        <v/>
      </c>
    </row>
    <row r="335">
      <c r="A335" s="33" t="n"/>
      <c r="C335" s="38">
        <f>IF(B335="","",IFERROR(INDEX('Stock'!$C$2:$C$1000,MATCH(B335,'Stock'!$A$2:$A$1000,0)),""))</f>
        <v/>
      </c>
      <c r="D335" s="35" t="n"/>
      <c r="G335" s="33" t="n"/>
      <c r="H335" s="36">
        <f>IF(B335="","",IFERROR(INDEX('Stock'!$G$2:$G$1000,MATCH(B335,'Stock'!$A$2:$A$1000,0)),""))</f>
        <v/>
      </c>
      <c r="I335" s="36">
        <f>IF(A335="","",EmballageDefaut)</f>
        <v/>
      </c>
      <c r="J335" s="35" t="n"/>
      <c r="K335" s="36">
        <f>IF(OR(A335="",D335=""),"",IF(OR(F335="Cancelled",F335="Returned"),0,D335-N(H335)-N(I335)-N(J335)))</f>
        <v/>
      </c>
      <c r="L335" s="36">
        <f>IF(OR(A335="",D335=""),"",IF(OR(F335="Cancelled",F335="Returned"),0,D335*TauxTotal))</f>
        <v/>
      </c>
      <c r="M335" s="36">
        <f>IF(K335="","",K335-L335)</f>
        <v/>
      </c>
      <c r="N335" s="40">
        <f>IF(OR(K335="",N(D335)=0),"",IF(OR(F335="Cancelled",F335="Returned"),"",M335/D335))</f>
        <v/>
      </c>
      <c r="O335" s="39">
        <f>IF(OR(A335="",B335=""),"",IFERROR(A335-INDEX('Stock'!$H$2:$H$1000,MATCH(B335,'Stock'!$A$2:$A$1000,0)),""))</f>
        <v/>
      </c>
      <c r="P335" s="41">
        <f>IF(G335="","",DATE(YEAR(G335),MONTH(G335),1))</f>
        <v/>
      </c>
    </row>
    <row r="336">
      <c r="A336" s="33" t="n"/>
      <c r="C336" s="38">
        <f>IF(B336="","",IFERROR(INDEX('Stock'!$C$2:$C$1000,MATCH(B336,'Stock'!$A$2:$A$1000,0)),""))</f>
        <v/>
      </c>
      <c r="D336" s="35" t="n"/>
      <c r="G336" s="33" t="n"/>
      <c r="H336" s="36">
        <f>IF(B336="","",IFERROR(INDEX('Stock'!$G$2:$G$1000,MATCH(B336,'Stock'!$A$2:$A$1000,0)),""))</f>
        <v/>
      </c>
      <c r="I336" s="36">
        <f>IF(A336="","",EmballageDefaut)</f>
        <v/>
      </c>
      <c r="J336" s="35" t="n"/>
      <c r="K336" s="36">
        <f>IF(OR(A336="",D336=""),"",IF(OR(F336="Cancelled",F336="Returned"),0,D336-N(H336)-N(I336)-N(J336)))</f>
        <v/>
      </c>
      <c r="L336" s="36">
        <f>IF(OR(A336="",D336=""),"",IF(OR(F336="Cancelled",F336="Returned"),0,D336*TauxTotal))</f>
        <v/>
      </c>
      <c r="M336" s="36">
        <f>IF(K336="","",K336-L336)</f>
        <v/>
      </c>
      <c r="N336" s="40">
        <f>IF(OR(K336="",N(D336)=0),"",IF(OR(F336="Cancelled",F336="Returned"),"",M336/D336))</f>
        <v/>
      </c>
      <c r="O336" s="39">
        <f>IF(OR(A336="",B336=""),"",IFERROR(A336-INDEX('Stock'!$H$2:$H$1000,MATCH(B336,'Stock'!$A$2:$A$1000,0)),""))</f>
        <v/>
      </c>
      <c r="P336" s="41">
        <f>IF(G336="","",DATE(YEAR(G336),MONTH(G336),1))</f>
        <v/>
      </c>
    </row>
    <row r="337">
      <c r="A337" s="33" t="n"/>
      <c r="C337" s="38">
        <f>IF(B337="","",IFERROR(INDEX('Stock'!$C$2:$C$1000,MATCH(B337,'Stock'!$A$2:$A$1000,0)),""))</f>
        <v/>
      </c>
      <c r="D337" s="35" t="n"/>
      <c r="G337" s="33" t="n"/>
      <c r="H337" s="36">
        <f>IF(B337="","",IFERROR(INDEX('Stock'!$G$2:$G$1000,MATCH(B337,'Stock'!$A$2:$A$1000,0)),""))</f>
        <v/>
      </c>
      <c r="I337" s="36">
        <f>IF(A337="","",EmballageDefaut)</f>
        <v/>
      </c>
      <c r="J337" s="35" t="n"/>
      <c r="K337" s="36">
        <f>IF(OR(A337="",D337=""),"",IF(OR(F337="Cancelled",F337="Returned"),0,D337-N(H337)-N(I337)-N(J337)))</f>
        <v/>
      </c>
      <c r="L337" s="36">
        <f>IF(OR(A337="",D337=""),"",IF(OR(F337="Cancelled",F337="Returned"),0,D337*TauxTotal))</f>
        <v/>
      </c>
      <c r="M337" s="36">
        <f>IF(K337="","",K337-L337)</f>
        <v/>
      </c>
      <c r="N337" s="40">
        <f>IF(OR(K337="",N(D337)=0),"",IF(OR(F337="Cancelled",F337="Returned"),"",M337/D337))</f>
        <v/>
      </c>
      <c r="O337" s="39">
        <f>IF(OR(A337="",B337=""),"",IFERROR(A337-INDEX('Stock'!$H$2:$H$1000,MATCH(B337,'Stock'!$A$2:$A$1000,0)),""))</f>
        <v/>
      </c>
      <c r="P337" s="41">
        <f>IF(G337="","",DATE(YEAR(G337),MONTH(G337),1))</f>
        <v/>
      </c>
    </row>
    <row r="338">
      <c r="A338" s="33" t="n"/>
      <c r="C338" s="38">
        <f>IF(B338="","",IFERROR(INDEX('Stock'!$C$2:$C$1000,MATCH(B338,'Stock'!$A$2:$A$1000,0)),""))</f>
        <v/>
      </c>
      <c r="D338" s="35" t="n"/>
      <c r="G338" s="33" t="n"/>
      <c r="H338" s="36">
        <f>IF(B338="","",IFERROR(INDEX('Stock'!$G$2:$G$1000,MATCH(B338,'Stock'!$A$2:$A$1000,0)),""))</f>
        <v/>
      </c>
      <c r="I338" s="36">
        <f>IF(A338="","",EmballageDefaut)</f>
        <v/>
      </c>
      <c r="J338" s="35" t="n"/>
      <c r="K338" s="36">
        <f>IF(OR(A338="",D338=""),"",IF(OR(F338="Cancelled",F338="Returned"),0,D338-N(H338)-N(I338)-N(J338)))</f>
        <v/>
      </c>
      <c r="L338" s="36">
        <f>IF(OR(A338="",D338=""),"",IF(OR(F338="Cancelled",F338="Returned"),0,D338*TauxTotal))</f>
        <v/>
      </c>
      <c r="M338" s="36">
        <f>IF(K338="","",K338-L338)</f>
        <v/>
      </c>
      <c r="N338" s="40">
        <f>IF(OR(K338="",N(D338)=0),"",IF(OR(F338="Cancelled",F338="Returned"),"",M338/D338))</f>
        <v/>
      </c>
      <c r="O338" s="39">
        <f>IF(OR(A338="",B338=""),"",IFERROR(A338-INDEX('Stock'!$H$2:$H$1000,MATCH(B338,'Stock'!$A$2:$A$1000,0)),""))</f>
        <v/>
      </c>
      <c r="P338" s="41">
        <f>IF(G338="","",DATE(YEAR(G338),MONTH(G338),1))</f>
        <v/>
      </c>
    </row>
    <row r="339">
      <c r="A339" s="33" t="n"/>
      <c r="C339" s="38">
        <f>IF(B339="","",IFERROR(INDEX('Stock'!$C$2:$C$1000,MATCH(B339,'Stock'!$A$2:$A$1000,0)),""))</f>
        <v/>
      </c>
      <c r="D339" s="35" t="n"/>
      <c r="G339" s="33" t="n"/>
      <c r="H339" s="36">
        <f>IF(B339="","",IFERROR(INDEX('Stock'!$G$2:$G$1000,MATCH(B339,'Stock'!$A$2:$A$1000,0)),""))</f>
        <v/>
      </c>
      <c r="I339" s="36">
        <f>IF(A339="","",EmballageDefaut)</f>
        <v/>
      </c>
      <c r="J339" s="35" t="n"/>
      <c r="K339" s="36">
        <f>IF(OR(A339="",D339=""),"",IF(OR(F339="Cancelled",F339="Returned"),0,D339-N(H339)-N(I339)-N(J339)))</f>
        <v/>
      </c>
      <c r="L339" s="36">
        <f>IF(OR(A339="",D339=""),"",IF(OR(F339="Cancelled",F339="Returned"),0,D339*TauxTotal))</f>
        <v/>
      </c>
      <c r="M339" s="36">
        <f>IF(K339="","",K339-L339)</f>
        <v/>
      </c>
      <c r="N339" s="40">
        <f>IF(OR(K339="",N(D339)=0),"",IF(OR(F339="Cancelled",F339="Returned"),"",M339/D339))</f>
        <v/>
      </c>
      <c r="O339" s="39">
        <f>IF(OR(A339="",B339=""),"",IFERROR(A339-INDEX('Stock'!$H$2:$H$1000,MATCH(B339,'Stock'!$A$2:$A$1000,0)),""))</f>
        <v/>
      </c>
      <c r="P339" s="41">
        <f>IF(G339="","",DATE(YEAR(G339),MONTH(G339),1))</f>
        <v/>
      </c>
    </row>
    <row r="340">
      <c r="A340" s="33" t="n"/>
      <c r="C340" s="38">
        <f>IF(B340="","",IFERROR(INDEX('Stock'!$C$2:$C$1000,MATCH(B340,'Stock'!$A$2:$A$1000,0)),""))</f>
        <v/>
      </c>
      <c r="D340" s="35" t="n"/>
      <c r="G340" s="33" t="n"/>
      <c r="H340" s="36">
        <f>IF(B340="","",IFERROR(INDEX('Stock'!$G$2:$G$1000,MATCH(B340,'Stock'!$A$2:$A$1000,0)),""))</f>
        <v/>
      </c>
      <c r="I340" s="36">
        <f>IF(A340="","",EmballageDefaut)</f>
        <v/>
      </c>
      <c r="J340" s="35" t="n"/>
      <c r="K340" s="36">
        <f>IF(OR(A340="",D340=""),"",IF(OR(F340="Cancelled",F340="Returned"),0,D340-N(H340)-N(I340)-N(J340)))</f>
        <v/>
      </c>
      <c r="L340" s="36">
        <f>IF(OR(A340="",D340=""),"",IF(OR(F340="Cancelled",F340="Returned"),0,D340*TauxTotal))</f>
        <v/>
      </c>
      <c r="M340" s="36">
        <f>IF(K340="","",K340-L340)</f>
        <v/>
      </c>
      <c r="N340" s="40">
        <f>IF(OR(K340="",N(D340)=0),"",IF(OR(F340="Cancelled",F340="Returned"),"",M340/D340))</f>
        <v/>
      </c>
      <c r="O340" s="39">
        <f>IF(OR(A340="",B340=""),"",IFERROR(A340-INDEX('Stock'!$H$2:$H$1000,MATCH(B340,'Stock'!$A$2:$A$1000,0)),""))</f>
        <v/>
      </c>
      <c r="P340" s="41">
        <f>IF(G340="","",DATE(YEAR(G340),MONTH(G340),1))</f>
        <v/>
      </c>
    </row>
    <row r="341">
      <c r="A341" s="33" t="n"/>
      <c r="C341" s="38">
        <f>IF(B341="","",IFERROR(INDEX('Stock'!$C$2:$C$1000,MATCH(B341,'Stock'!$A$2:$A$1000,0)),""))</f>
        <v/>
      </c>
      <c r="D341" s="35" t="n"/>
      <c r="G341" s="33" t="n"/>
      <c r="H341" s="36">
        <f>IF(B341="","",IFERROR(INDEX('Stock'!$G$2:$G$1000,MATCH(B341,'Stock'!$A$2:$A$1000,0)),""))</f>
        <v/>
      </c>
      <c r="I341" s="36">
        <f>IF(A341="","",EmballageDefaut)</f>
        <v/>
      </c>
      <c r="J341" s="35" t="n"/>
      <c r="K341" s="36">
        <f>IF(OR(A341="",D341=""),"",IF(OR(F341="Cancelled",F341="Returned"),0,D341-N(H341)-N(I341)-N(J341)))</f>
        <v/>
      </c>
      <c r="L341" s="36">
        <f>IF(OR(A341="",D341=""),"",IF(OR(F341="Cancelled",F341="Returned"),0,D341*TauxTotal))</f>
        <v/>
      </c>
      <c r="M341" s="36">
        <f>IF(K341="","",K341-L341)</f>
        <v/>
      </c>
      <c r="N341" s="40">
        <f>IF(OR(K341="",N(D341)=0),"",IF(OR(F341="Cancelled",F341="Returned"),"",M341/D341))</f>
        <v/>
      </c>
      <c r="O341" s="39">
        <f>IF(OR(A341="",B341=""),"",IFERROR(A341-INDEX('Stock'!$H$2:$H$1000,MATCH(B341,'Stock'!$A$2:$A$1000,0)),""))</f>
        <v/>
      </c>
      <c r="P341" s="41">
        <f>IF(G341="","",DATE(YEAR(G341),MONTH(G341),1))</f>
        <v/>
      </c>
    </row>
    <row r="342">
      <c r="A342" s="33" t="n"/>
      <c r="C342" s="38">
        <f>IF(B342="","",IFERROR(INDEX('Stock'!$C$2:$C$1000,MATCH(B342,'Stock'!$A$2:$A$1000,0)),""))</f>
        <v/>
      </c>
      <c r="D342" s="35" t="n"/>
      <c r="G342" s="33" t="n"/>
      <c r="H342" s="36">
        <f>IF(B342="","",IFERROR(INDEX('Stock'!$G$2:$G$1000,MATCH(B342,'Stock'!$A$2:$A$1000,0)),""))</f>
        <v/>
      </c>
      <c r="I342" s="36">
        <f>IF(A342="","",EmballageDefaut)</f>
        <v/>
      </c>
      <c r="J342" s="35" t="n"/>
      <c r="K342" s="36">
        <f>IF(OR(A342="",D342=""),"",IF(OR(F342="Cancelled",F342="Returned"),0,D342-N(H342)-N(I342)-N(J342)))</f>
        <v/>
      </c>
      <c r="L342" s="36">
        <f>IF(OR(A342="",D342=""),"",IF(OR(F342="Cancelled",F342="Returned"),0,D342*TauxTotal))</f>
        <v/>
      </c>
      <c r="M342" s="36">
        <f>IF(K342="","",K342-L342)</f>
        <v/>
      </c>
      <c r="N342" s="40">
        <f>IF(OR(K342="",N(D342)=0),"",IF(OR(F342="Cancelled",F342="Returned"),"",M342/D342))</f>
        <v/>
      </c>
      <c r="O342" s="39">
        <f>IF(OR(A342="",B342=""),"",IFERROR(A342-INDEX('Stock'!$H$2:$H$1000,MATCH(B342,'Stock'!$A$2:$A$1000,0)),""))</f>
        <v/>
      </c>
      <c r="P342" s="41">
        <f>IF(G342="","",DATE(YEAR(G342),MONTH(G342),1))</f>
        <v/>
      </c>
    </row>
    <row r="343">
      <c r="A343" s="33" t="n"/>
      <c r="C343" s="38">
        <f>IF(B343="","",IFERROR(INDEX('Stock'!$C$2:$C$1000,MATCH(B343,'Stock'!$A$2:$A$1000,0)),""))</f>
        <v/>
      </c>
      <c r="D343" s="35" t="n"/>
      <c r="G343" s="33" t="n"/>
      <c r="H343" s="36">
        <f>IF(B343="","",IFERROR(INDEX('Stock'!$G$2:$G$1000,MATCH(B343,'Stock'!$A$2:$A$1000,0)),""))</f>
        <v/>
      </c>
      <c r="I343" s="36">
        <f>IF(A343="","",EmballageDefaut)</f>
        <v/>
      </c>
      <c r="J343" s="35" t="n"/>
      <c r="K343" s="36">
        <f>IF(OR(A343="",D343=""),"",IF(OR(F343="Cancelled",F343="Returned"),0,D343-N(H343)-N(I343)-N(J343)))</f>
        <v/>
      </c>
      <c r="L343" s="36">
        <f>IF(OR(A343="",D343=""),"",IF(OR(F343="Cancelled",F343="Returned"),0,D343*TauxTotal))</f>
        <v/>
      </c>
      <c r="M343" s="36">
        <f>IF(K343="","",K343-L343)</f>
        <v/>
      </c>
      <c r="N343" s="40">
        <f>IF(OR(K343="",N(D343)=0),"",IF(OR(F343="Cancelled",F343="Returned"),"",M343/D343))</f>
        <v/>
      </c>
      <c r="O343" s="39">
        <f>IF(OR(A343="",B343=""),"",IFERROR(A343-INDEX('Stock'!$H$2:$H$1000,MATCH(B343,'Stock'!$A$2:$A$1000,0)),""))</f>
        <v/>
      </c>
      <c r="P343" s="41">
        <f>IF(G343="","",DATE(YEAR(G343),MONTH(G343),1))</f>
        <v/>
      </c>
    </row>
    <row r="344">
      <c r="A344" s="33" t="n"/>
      <c r="C344" s="38">
        <f>IF(B344="","",IFERROR(INDEX('Stock'!$C$2:$C$1000,MATCH(B344,'Stock'!$A$2:$A$1000,0)),""))</f>
        <v/>
      </c>
      <c r="D344" s="35" t="n"/>
      <c r="G344" s="33" t="n"/>
      <c r="H344" s="36">
        <f>IF(B344="","",IFERROR(INDEX('Stock'!$G$2:$G$1000,MATCH(B344,'Stock'!$A$2:$A$1000,0)),""))</f>
        <v/>
      </c>
      <c r="I344" s="36">
        <f>IF(A344="","",EmballageDefaut)</f>
        <v/>
      </c>
      <c r="J344" s="35" t="n"/>
      <c r="K344" s="36">
        <f>IF(OR(A344="",D344=""),"",IF(OR(F344="Cancelled",F344="Returned"),0,D344-N(H344)-N(I344)-N(J344)))</f>
        <v/>
      </c>
      <c r="L344" s="36">
        <f>IF(OR(A344="",D344=""),"",IF(OR(F344="Cancelled",F344="Returned"),0,D344*TauxTotal))</f>
        <v/>
      </c>
      <c r="M344" s="36">
        <f>IF(K344="","",K344-L344)</f>
        <v/>
      </c>
      <c r="N344" s="40">
        <f>IF(OR(K344="",N(D344)=0),"",IF(OR(F344="Cancelled",F344="Returned"),"",M344/D344))</f>
        <v/>
      </c>
      <c r="O344" s="39">
        <f>IF(OR(A344="",B344=""),"",IFERROR(A344-INDEX('Stock'!$H$2:$H$1000,MATCH(B344,'Stock'!$A$2:$A$1000,0)),""))</f>
        <v/>
      </c>
      <c r="P344" s="41">
        <f>IF(G344="","",DATE(YEAR(G344),MONTH(G344),1))</f>
        <v/>
      </c>
    </row>
    <row r="345">
      <c r="A345" s="33" t="n"/>
      <c r="C345" s="38">
        <f>IF(B345="","",IFERROR(INDEX('Stock'!$C$2:$C$1000,MATCH(B345,'Stock'!$A$2:$A$1000,0)),""))</f>
        <v/>
      </c>
      <c r="D345" s="35" t="n"/>
      <c r="G345" s="33" t="n"/>
      <c r="H345" s="36">
        <f>IF(B345="","",IFERROR(INDEX('Stock'!$G$2:$G$1000,MATCH(B345,'Stock'!$A$2:$A$1000,0)),""))</f>
        <v/>
      </c>
      <c r="I345" s="36">
        <f>IF(A345="","",EmballageDefaut)</f>
        <v/>
      </c>
      <c r="J345" s="35" t="n"/>
      <c r="K345" s="36">
        <f>IF(OR(A345="",D345=""),"",IF(OR(F345="Cancelled",F345="Returned"),0,D345-N(H345)-N(I345)-N(J345)))</f>
        <v/>
      </c>
      <c r="L345" s="36">
        <f>IF(OR(A345="",D345=""),"",IF(OR(F345="Cancelled",F345="Returned"),0,D345*TauxTotal))</f>
        <v/>
      </c>
      <c r="M345" s="36">
        <f>IF(K345="","",K345-L345)</f>
        <v/>
      </c>
      <c r="N345" s="40">
        <f>IF(OR(K345="",N(D345)=0),"",IF(OR(F345="Cancelled",F345="Returned"),"",M345/D345))</f>
        <v/>
      </c>
      <c r="O345" s="39">
        <f>IF(OR(A345="",B345=""),"",IFERROR(A345-INDEX('Stock'!$H$2:$H$1000,MATCH(B345,'Stock'!$A$2:$A$1000,0)),""))</f>
        <v/>
      </c>
      <c r="P345" s="41">
        <f>IF(G345="","",DATE(YEAR(G345),MONTH(G345),1))</f>
        <v/>
      </c>
    </row>
    <row r="346">
      <c r="A346" s="33" t="n"/>
      <c r="C346" s="38">
        <f>IF(B346="","",IFERROR(INDEX('Stock'!$C$2:$C$1000,MATCH(B346,'Stock'!$A$2:$A$1000,0)),""))</f>
        <v/>
      </c>
      <c r="D346" s="35" t="n"/>
      <c r="G346" s="33" t="n"/>
      <c r="H346" s="36">
        <f>IF(B346="","",IFERROR(INDEX('Stock'!$G$2:$G$1000,MATCH(B346,'Stock'!$A$2:$A$1000,0)),""))</f>
        <v/>
      </c>
      <c r="I346" s="36">
        <f>IF(A346="","",EmballageDefaut)</f>
        <v/>
      </c>
      <c r="J346" s="35" t="n"/>
      <c r="K346" s="36">
        <f>IF(OR(A346="",D346=""),"",IF(OR(F346="Cancelled",F346="Returned"),0,D346-N(H346)-N(I346)-N(J346)))</f>
        <v/>
      </c>
      <c r="L346" s="36">
        <f>IF(OR(A346="",D346=""),"",IF(OR(F346="Cancelled",F346="Returned"),0,D346*TauxTotal))</f>
        <v/>
      </c>
      <c r="M346" s="36">
        <f>IF(K346="","",K346-L346)</f>
        <v/>
      </c>
      <c r="N346" s="40">
        <f>IF(OR(K346="",N(D346)=0),"",IF(OR(F346="Cancelled",F346="Returned"),"",M346/D346))</f>
        <v/>
      </c>
      <c r="O346" s="39">
        <f>IF(OR(A346="",B346=""),"",IFERROR(A346-INDEX('Stock'!$H$2:$H$1000,MATCH(B346,'Stock'!$A$2:$A$1000,0)),""))</f>
        <v/>
      </c>
      <c r="P346" s="41">
        <f>IF(G346="","",DATE(YEAR(G346),MONTH(G346),1))</f>
        <v/>
      </c>
    </row>
    <row r="347">
      <c r="A347" s="33" t="n"/>
      <c r="C347" s="38">
        <f>IF(B347="","",IFERROR(INDEX('Stock'!$C$2:$C$1000,MATCH(B347,'Stock'!$A$2:$A$1000,0)),""))</f>
        <v/>
      </c>
      <c r="D347" s="35" t="n"/>
      <c r="G347" s="33" t="n"/>
      <c r="H347" s="36">
        <f>IF(B347="","",IFERROR(INDEX('Stock'!$G$2:$G$1000,MATCH(B347,'Stock'!$A$2:$A$1000,0)),""))</f>
        <v/>
      </c>
      <c r="I347" s="36">
        <f>IF(A347="","",EmballageDefaut)</f>
        <v/>
      </c>
      <c r="J347" s="35" t="n"/>
      <c r="K347" s="36">
        <f>IF(OR(A347="",D347=""),"",IF(OR(F347="Cancelled",F347="Returned"),0,D347-N(H347)-N(I347)-N(J347)))</f>
        <v/>
      </c>
      <c r="L347" s="36">
        <f>IF(OR(A347="",D347=""),"",IF(OR(F347="Cancelled",F347="Returned"),0,D347*TauxTotal))</f>
        <v/>
      </c>
      <c r="M347" s="36">
        <f>IF(K347="","",K347-L347)</f>
        <v/>
      </c>
      <c r="N347" s="40">
        <f>IF(OR(K347="",N(D347)=0),"",IF(OR(F347="Cancelled",F347="Returned"),"",M347/D347))</f>
        <v/>
      </c>
      <c r="O347" s="39">
        <f>IF(OR(A347="",B347=""),"",IFERROR(A347-INDEX('Stock'!$H$2:$H$1000,MATCH(B347,'Stock'!$A$2:$A$1000,0)),""))</f>
        <v/>
      </c>
      <c r="P347" s="41">
        <f>IF(G347="","",DATE(YEAR(G347),MONTH(G347),1))</f>
        <v/>
      </c>
    </row>
    <row r="348">
      <c r="A348" s="33" t="n"/>
      <c r="C348" s="38">
        <f>IF(B348="","",IFERROR(INDEX('Stock'!$C$2:$C$1000,MATCH(B348,'Stock'!$A$2:$A$1000,0)),""))</f>
        <v/>
      </c>
      <c r="D348" s="35" t="n"/>
      <c r="G348" s="33" t="n"/>
      <c r="H348" s="36">
        <f>IF(B348="","",IFERROR(INDEX('Stock'!$G$2:$G$1000,MATCH(B348,'Stock'!$A$2:$A$1000,0)),""))</f>
        <v/>
      </c>
      <c r="I348" s="36">
        <f>IF(A348="","",EmballageDefaut)</f>
        <v/>
      </c>
      <c r="J348" s="35" t="n"/>
      <c r="K348" s="36">
        <f>IF(OR(A348="",D348=""),"",IF(OR(F348="Cancelled",F348="Returned"),0,D348-N(H348)-N(I348)-N(J348)))</f>
        <v/>
      </c>
      <c r="L348" s="36">
        <f>IF(OR(A348="",D348=""),"",IF(OR(F348="Cancelled",F348="Returned"),0,D348*TauxTotal))</f>
        <v/>
      </c>
      <c r="M348" s="36">
        <f>IF(K348="","",K348-L348)</f>
        <v/>
      </c>
      <c r="N348" s="40">
        <f>IF(OR(K348="",N(D348)=0),"",IF(OR(F348="Cancelled",F348="Returned"),"",M348/D348))</f>
        <v/>
      </c>
      <c r="O348" s="39">
        <f>IF(OR(A348="",B348=""),"",IFERROR(A348-INDEX('Stock'!$H$2:$H$1000,MATCH(B348,'Stock'!$A$2:$A$1000,0)),""))</f>
        <v/>
      </c>
      <c r="P348" s="41">
        <f>IF(G348="","",DATE(YEAR(G348),MONTH(G348),1))</f>
        <v/>
      </c>
    </row>
    <row r="349">
      <c r="A349" s="33" t="n"/>
      <c r="C349" s="38">
        <f>IF(B349="","",IFERROR(INDEX('Stock'!$C$2:$C$1000,MATCH(B349,'Stock'!$A$2:$A$1000,0)),""))</f>
        <v/>
      </c>
      <c r="D349" s="35" t="n"/>
      <c r="G349" s="33" t="n"/>
      <c r="H349" s="36">
        <f>IF(B349="","",IFERROR(INDEX('Stock'!$G$2:$G$1000,MATCH(B349,'Stock'!$A$2:$A$1000,0)),""))</f>
        <v/>
      </c>
      <c r="I349" s="36">
        <f>IF(A349="","",EmballageDefaut)</f>
        <v/>
      </c>
      <c r="J349" s="35" t="n"/>
      <c r="K349" s="36">
        <f>IF(OR(A349="",D349=""),"",IF(OR(F349="Cancelled",F349="Returned"),0,D349-N(H349)-N(I349)-N(J349)))</f>
        <v/>
      </c>
      <c r="L349" s="36">
        <f>IF(OR(A349="",D349=""),"",IF(OR(F349="Cancelled",F349="Returned"),0,D349*TauxTotal))</f>
        <v/>
      </c>
      <c r="M349" s="36">
        <f>IF(K349="","",K349-L349)</f>
        <v/>
      </c>
      <c r="N349" s="40">
        <f>IF(OR(K349="",N(D349)=0),"",IF(OR(F349="Cancelled",F349="Returned"),"",M349/D349))</f>
        <v/>
      </c>
      <c r="O349" s="39">
        <f>IF(OR(A349="",B349=""),"",IFERROR(A349-INDEX('Stock'!$H$2:$H$1000,MATCH(B349,'Stock'!$A$2:$A$1000,0)),""))</f>
        <v/>
      </c>
      <c r="P349" s="41">
        <f>IF(G349="","",DATE(YEAR(G349),MONTH(G349),1))</f>
        <v/>
      </c>
    </row>
    <row r="350">
      <c r="A350" s="33" t="n"/>
      <c r="C350" s="38">
        <f>IF(B350="","",IFERROR(INDEX('Stock'!$C$2:$C$1000,MATCH(B350,'Stock'!$A$2:$A$1000,0)),""))</f>
        <v/>
      </c>
      <c r="D350" s="35" t="n"/>
      <c r="G350" s="33" t="n"/>
      <c r="H350" s="36">
        <f>IF(B350="","",IFERROR(INDEX('Stock'!$G$2:$G$1000,MATCH(B350,'Stock'!$A$2:$A$1000,0)),""))</f>
        <v/>
      </c>
      <c r="I350" s="36">
        <f>IF(A350="","",EmballageDefaut)</f>
        <v/>
      </c>
      <c r="J350" s="35" t="n"/>
      <c r="K350" s="36">
        <f>IF(OR(A350="",D350=""),"",IF(OR(F350="Cancelled",F350="Returned"),0,D350-N(H350)-N(I350)-N(J350)))</f>
        <v/>
      </c>
      <c r="L350" s="36">
        <f>IF(OR(A350="",D350=""),"",IF(OR(F350="Cancelled",F350="Returned"),0,D350*TauxTotal))</f>
        <v/>
      </c>
      <c r="M350" s="36">
        <f>IF(K350="","",K350-L350)</f>
        <v/>
      </c>
      <c r="N350" s="40">
        <f>IF(OR(K350="",N(D350)=0),"",IF(OR(F350="Cancelled",F350="Returned"),"",M350/D350))</f>
        <v/>
      </c>
      <c r="O350" s="39">
        <f>IF(OR(A350="",B350=""),"",IFERROR(A350-INDEX('Stock'!$H$2:$H$1000,MATCH(B350,'Stock'!$A$2:$A$1000,0)),""))</f>
        <v/>
      </c>
      <c r="P350" s="41">
        <f>IF(G350="","",DATE(YEAR(G350),MONTH(G350),1))</f>
        <v/>
      </c>
    </row>
    <row r="351">
      <c r="A351" s="33" t="n"/>
      <c r="C351" s="38">
        <f>IF(B351="","",IFERROR(INDEX('Stock'!$C$2:$C$1000,MATCH(B351,'Stock'!$A$2:$A$1000,0)),""))</f>
        <v/>
      </c>
      <c r="D351" s="35" t="n"/>
      <c r="G351" s="33" t="n"/>
      <c r="H351" s="36">
        <f>IF(B351="","",IFERROR(INDEX('Stock'!$G$2:$G$1000,MATCH(B351,'Stock'!$A$2:$A$1000,0)),""))</f>
        <v/>
      </c>
      <c r="I351" s="36">
        <f>IF(A351="","",EmballageDefaut)</f>
        <v/>
      </c>
      <c r="J351" s="35" t="n"/>
      <c r="K351" s="36">
        <f>IF(OR(A351="",D351=""),"",IF(OR(F351="Cancelled",F351="Returned"),0,D351-N(H351)-N(I351)-N(J351)))</f>
        <v/>
      </c>
      <c r="L351" s="36">
        <f>IF(OR(A351="",D351=""),"",IF(OR(F351="Cancelled",F351="Returned"),0,D351*TauxTotal))</f>
        <v/>
      </c>
      <c r="M351" s="36">
        <f>IF(K351="","",K351-L351)</f>
        <v/>
      </c>
      <c r="N351" s="40">
        <f>IF(OR(K351="",N(D351)=0),"",IF(OR(F351="Cancelled",F351="Returned"),"",M351/D351))</f>
        <v/>
      </c>
      <c r="O351" s="39">
        <f>IF(OR(A351="",B351=""),"",IFERROR(A351-INDEX('Stock'!$H$2:$H$1000,MATCH(B351,'Stock'!$A$2:$A$1000,0)),""))</f>
        <v/>
      </c>
      <c r="P351" s="41">
        <f>IF(G351="","",DATE(YEAR(G351),MONTH(G351),1))</f>
        <v/>
      </c>
    </row>
    <row r="352">
      <c r="A352" s="33" t="n"/>
      <c r="C352" s="38">
        <f>IF(B352="","",IFERROR(INDEX('Stock'!$C$2:$C$1000,MATCH(B352,'Stock'!$A$2:$A$1000,0)),""))</f>
        <v/>
      </c>
      <c r="D352" s="35" t="n"/>
      <c r="G352" s="33" t="n"/>
      <c r="H352" s="36">
        <f>IF(B352="","",IFERROR(INDEX('Stock'!$G$2:$G$1000,MATCH(B352,'Stock'!$A$2:$A$1000,0)),""))</f>
        <v/>
      </c>
      <c r="I352" s="36">
        <f>IF(A352="","",EmballageDefaut)</f>
        <v/>
      </c>
      <c r="J352" s="35" t="n"/>
      <c r="K352" s="36">
        <f>IF(OR(A352="",D352=""),"",IF(OR(F352="Cancelled",F352="Returned"),0,D352-N(H352)-N(I352)-N(J352)))</f>
        <v/>
      </c>
      <c r="L352" s="36">
        <f>IF(OR(A352="",D352=""),"",IF(OR(F352="Cancelled",F352="Returned"),0,D352*TauxTotal))</f>
        <v/>
      </c>
      <c r="M352" s="36">
        <f>IF(K352="","",K352-L352)</f>
        <v/>
      </c>
      <c r="N352" s="40">
        <f>IF(OR(K352="",N(D352)=0),"",IF(OR(F352="Cancelled",F352="Returned"),"",M352/D352))</f>
        <v/>
      </c>
      <c r="O352" s="39">
        <f>IF(OR(A352="",B352=""),"",IFERROR(A352-INDEX('Stock'!$H$2:$H$1000,MATCH(B352,'Stock'!$A$2:$A$1000,0)),""))</f>
        <v/>
      </c>
      <c r="P352" s="41">
        <f>IF(G352="","",DATE(YEAR(G352),MONTH(G352),1))</f>
        <v/>
      </c>
    </row>
    <row r="353">
      <c r="A353" s="33" t="n"/>
      <c r="C353" s="38">
        <f>IF(B353="","",IFERROR(INDEX('Stock'!$C$2:$C$1000,MATCH(B353,'Stock'!$A$2:$A$1000,0)),""))</f>
        <v/>
      </c>
      <c r="D353" s="35" t="n"/>
      <c r="G353" s="33" t="n"/>
      <c r="H353" s="36">
        <f>IF(B353="","",IFERROR(INDEX('Stock'!$G$2:$G$1000,MATCH(B353,'Stock'!$A$2:$A$1000,0)),""))</f>
        <v/>
      </c>
      <c r="I353" s="36">
        <f>IF(A353="","",EmballageDefaut)</f>
        <v/>
      </c>
      <c r="J353" s="35" t="n"/>
      <c r="K353" s="36">
        <f>IF(OR(A353="",D353=""),"",IF(OR(F353="Cancelled",F353="Returned"),0,D353-N(H353)-N(I353)-N(J353)))</f>
        <v/>
      </c>
      <c r="L353" s="36">
        <f>IF(OR(A353="",D353=""),"",IF(OR(F353="Cancelled",F353="Returned"),0,D353*TauxTotal))</f>
        <v/>
      </c>
      <c r="M353" s="36">
        <f>IF(K353="","",K353-L353)</f>
        <v/>
      </c>
      <c r="N353" s="40">
        <f>IF(OR(K353="",N(D353)=0),"",IF(OR(F353="Cancelled",F353="Returned"),"",M353/D353))</f>
        <v/>
      </c>
      <c r="O353" s="39">
        <f>IF(OR(A353="",B353=""),"",IFERROR(A353-INDEX('Stock'!$H$2:$H$1000,MATCH(B353,'Stock'!$A$2:$A$1000,0)),""))</f>
        <v/>
      </c>
      <c r="P353" s="41">
        <f>IF(G353="","",DATE(YEAR(G353),MONTH(G353),1))</f>
        <v/>
      </c>
    </row>
    <row r="354">
      <c r="A354" s="33" t="n"/>
      <c r="C354" s="38">
        <f>IF(B354="","",IFERROR(INDEX('Stock'!$C$2:$C$1000,MATCH(B354,'Stock'!$A$2:$A$1000,0)),""))</f>
        <v/>
      </c>
      <c r="D354" s="35" t="n"/>
      <c r="G354" s="33" t="n"/>
      <c r="H354" s="36">
        <f>IF(B354="","",IFERROR(INDEX('Stock'!$G$2:$G$1000,MATCH(B354,'Stock'!$A$2:$A$1000,0)),""))</f>
        <v/>
      </c>
      <c r="I354" s="36">
        <f>IF(A354="","",EmballageDefaut)</f>
        <v/>
      </c>
      <c r="J354" s="35" t="n"/>
      <c r="K354" s="36">
        <f>IF(OR(A354="",D354=""),"",IF(OR(F354="Cancelled",F354="Returned"),0,D354-N(H354)-N(I354)-N(J354)))</f>
        <v/>
      </c>
      <c r="L354" s="36">
        <f>IF(OR(A354="",D354=""),"",IF(OR(F354="Cancelled",F354="Returned"),0,D354*TauxTotal))</f>
        <v/>
      </c>
      <c r="M354" s="36">
        <f>IF(K354="","",K354-L354)</f>
        <v/>
      </c>
      <c r="N354" s="40">
        <f>IF(OR(K354="",N(D354)=0),"",IF(OR(F354="Cancelled",F354="Returned"),"",M354/D354))</f>
        <v/>
      </c>
      <c r="O354" s="39">
        <f>IF(OR(A354="",B354=""),"",IFERROR(A354-INDEX('Stock'!$H$2:$H$1000,MATCH(B354,'Stock'!$A$2:$A$1000,0)),""))</f>
        <v/>
      </c>
      <c r="P354" s="41">
        <f>IF(G354="","",DATE(YEAR(G354),MONTH(G354),1))</f>
        <v/>
      </c>
    </row>
    <row r="355">
      <c r="A355" s="33" t="n"/>
      <c r="C355" s="38">
        <f>IF(B355="","",IFERROR(INDEX('Stock'!$C$2:$C$1000,MATCH(B355,'Stock'!$A$2:$A$1000,0)),""))</f>
        <v/>
      </c>
      <c r="D355" s="35" t="n"/>
      <c r="G355" s="33" t="n"/>
      <c r="H355" s="36">
        <f>IF(B355="","",IFERROR(INDEX('Stock'!$G$2:$G$1000,MATCH(B355,'Stock'!$A$2:$A$1000,0)),""))</f>
        <v/>
      </c>
      <c r="I355" s="36">
        <f>IF(A355="","",EmballageDefaut)</f>
        <v/>
      </c>
      <c r="J355" s="35" t="n"/>
      <c r="K355" s="36">
        <f>IF(OR(A355="",D355=""),"",IF(OR(F355="Cancelled",F355="Returned"),0,D355-N(H355)-N(I355)-N(J355)))</f>
        <v/>
      </c>
      <c r="L355" s="36">
        <f>IF(OR(A355="",D355=""),"",IF(OR(F355="Cancelled",F355="Returned"),0,D355*TauxTotal))</f>
        <v/>
      </c>
      <c r="M355" s="36">
        <f>IF(K355="","",K355-L355)</f>
        <v/>
      </c>
      <c r="N355" s="40">
        <f>IF(OR(K355="",N(D355)=0),"",IF(OR(F355="Cancelled",F355="Returned"),"",M355/D355))</f>
        <v/>
      </c>
      <c r="O355" s="39">
        <f>IF(OR(A355="",B355=""),"",IFERROR(A355-INDEX('Stock'!$H$2:$H$1000,MATCH(B355,'Stock'!$A$2:$A$1000,0)),""))</f>
        <v/>
      </c>
      <c r="P355" s="41">
        <f>IF(G355="","",DATE(YEAR(G355),MONTH(G355),1))</f>
        <v/>
      </c>
    </row>
    <row r="356">
      <c r="A356" s="33" t="n"/>
      <c r="C356" s="38">
        <f>IF(B356="","",IFERROR(INDEX('Stock'!$C$2:$C$1000,MATCH(B356,'Stock'!$A$2:$A$1000,0)),""))</f>
        <v/>
      </c>
      <c r="D356" s="35" t="n"/>
      <c r="G356" s="33" t="n"/>
      <c r="H356" s="36">
        <f>IF(B356="","",IFERROR(INDEX('Stock'!$G$2:$G$1000,MATCH(B356,'Stock'!$A$2:$A$1000,0)),""))</f>
        <v/>
      </c>
      <c r="I356" s="36">
        <f>IF(A356="","",EmballageDefaut)</f>
        <v/>
      </c>
      <c r="J356" s="35" t="n"/>
      <c r="K356" s="36">
        <f>IF(OR(A356="",D356=""),"",IF(OR(F356="Cancelled",F356="Returned"),0,D356-N(H356)-N(I356)-N(J356)))</f>
        <v/>
      </c>
      <c r="L356" s="36">
        <f>IF(OR(A356="",D356=""),"",IF(OR(F356="Cancelled",F356="Returned"),0,D356*TauxTotal))</f>
        <v/>
      </c>
      <c r="M356" s="36">
        <f>IF(K356="","",K356-L356)</f>
        <v/>
      </c>
      <c r="N356" s="40">
        <f>IF(OR(K356="",N(D356)=0),"",IF(OR(F356="Cancelled",F356="Returned"),"",M356/D356))</f>
        <v/>
      </c>
      <c r="O356" s="39">
        <f>IF(OR(A356="",B356=""),"",IFERROR(A356-INDEX('Stock'!$H$2:$H$1000,MATCH(B356,'Stock'!$A$2:$A$1000,0)),""))</f>
        <v/>
      </c>
      <c r="P356" s="41">
        <f>IF(G356="","",DATE(YEAR(G356),MONTH(G356),1))</f>
        <v/>
      </c>
    </row>
    <row r="357">
      <c r="A357" s="33" t="n"/>
      <c r="C357" s="38">
        <f>IF(B357="","",IFERROR(INDEX('Stock'!$C$2:$C$1000,MATCH(B357,'Stock'!$A$2:$A$1000,0)),""))</f>
        <v/>
      </c>
      <c r="D357" s="35" t="n"/>
      <c r="G357" s="33" t="n"/>
      <c r="H357" s="36">
        <f>IF(B357="","",IFERROR(INDEX('Stock'!$G$2:$G$1000,MATCH(B357,'Stock'!$A$2:$A$1000,0)),""))</f>
        <v/>
      </c>
      <c r="I357" s="36">
        <f>IF(A357="","",EmballageDefaut)</f>
        <v/>
      </c>
      <c r="J357" s="35" t="n"/>
      <c r="K357" s="36">
        <f>IF(OR(A357="",D357=""),"",IF(OR(F357="Cancelled",F357="Returned"),0,D357-N(H357)-N(I357)-N(J357)))</f>
        <v/>
      </c>
      <c r="L357" s="36">
        <f>IF(OR(A357="",D357=""),"",IF(OR(F357="Cancelled",F357="Returned"),0,D357*TauxTotal))</f>
        <v/>
      </c>
      <c r="M357" s="36">
        <f>IF(K357="","",K357-L357)</f>
        <v/>
      </c>
      <c r="N357" s="40">
        <f>IF(OR(K357="",N(D357)=0),"",IF(OR(F357="Cancelled",F357="Returned"),"",M357/D357))</f>
        <v/>
      </c>
      <c r="O357" s="39">
        <f>IF(OR(A357="",B357=""),"",IFERROR(A357-INDEX('Stock'!$H$2:$H$1000,MATCH(B357,'Stock'!$A$2:$A$1000,0)),""))</f>
        <v/>
      </c>
      <c r="P357" s="41">
        <f>IF(G357="","",DATE(YEAR(G357),MONTH(G357),1))</f>
        <v/>
      </c>
    </row>
    <row r="358">
      <c r="A358" s="33" t="n"/>
      <c r="C358" s="38">
        <f>IF(B358="","",IFERROR(INDEX('Stock'!$C$2:$C$1000,MATCH(B358,'Stock'!$A$2:$A$1000,0)),""))</f>
        <v/>
      </c>
      <c r="D358" s="35" t="n"/>
      <c r="G358" s="33" t="n"/>
      <c r="H358" s="36">
        <f>IF(B358="","",IFERROR(INDEX('Stock'!$G$2:$G$1000,MATCH(B358,'Stock'!$A$2:$A$1000,0)),""))</f>
        <v/>
      </c>
      <c r="I358" s="36">
        <f>IF(A358="","",EmballageDefaut)</f>
        <v/>
      </c>
      <c r="J358" s="35" t="n"/>
      <c r="K358" s="36">
        <f>IF(OR(A358="",D358=""),"",IF(OR(F358="Cancelled",F358="Returned"),0,D358-N(H358)-N(I358)-N(J358)))</f>
        <v/>
      </c>
      <c r="L358" s="36">
        <f>IF(OR(A358="",D358=""),"",IF(OR(F358="Cancelled",F358="Returned"),0,D358*TauxTotal))</f>
        <v/>
      </c>
      <c r="M358" s="36">
        <f>IF(K358="","",K358-L358)</f>
        <v/>
      </c>
      <c r="N358" s="40">
        <f>IF(OR(K358="",N(D358)=0),"",IF(OR(F358="Cancelled",F358="Returned"),"",M358/D358))</f>
        <v/>
      </c>
      <c r="O358" s="39">
        <f>IF(OR(A358="",B358=""),"",IFERROR(A358-INDEX('Stock'!$H$2:$H$1000,MATCH(B358,'Stock'!$A$2:$A$1000,0)),""))</f>
        <v/>
      </c>
      <c r="P358" s="41">
        <f>IF(G358="","",DATE(YEAR(G358),MONTH(G358),1))</f>
        <v/>
      </c>
    </row>
    <row r="359">
      <c r="A359" s="33" t="n"/>
      <c r="C359" s="38">
        <f>IF(B359="","",IFERROR(INDEX('Stock'!$C$2:$C$1000,MATCH(B359,'Stock'!$A$2:$A$1000,0)),""))</f>
        <v/>
      </c>
      <c r="D359" s="35" t="n"/>
      <c r="G359" s="33" t="n"/>
      <c r="H359" s="36">
        <f>IF(B359="","",IFERROR(INDEX('Stock'!$G$2:$G$1000,MATCH(B359,'Stock'!$A$2:$A$1000,0)),""))</f>
        <v/>
      </c>
      <c r="I359" s="36">
        <f>IF(A359="","",EmballageDefaut)</f>
        <v/>
      </c>
      <c r="J359" s="35" t="n"/>
      <c r="K359" s="36">
        <f>IF(OR(A359="",D359=""),"",IF(OR(F359="Cancelled",F359="Returned"),0,D359-N(H359)-N(I359)-N(J359)))</f>
        <v/>
      </c>
      <c r="L359" s="36">
        <f>IF(OR(A359="",D359=""),"",IF(OR(F359="Cancelled",F359="Returned"),0,D359*TauxTotal))</f>
        <v/>
      </c>
      <c r="M359" s="36">
        <f>IF(K359="","",K359-L359)</f>
        <v/>
      </c>
      <c r="N359" s="40">
        <f>IF(OR(K359="",N(D359)=0),"",IF(OR(F359="Cancelled",F359="Returned"),"",M359/D359))</f>
        <v/>
      </c>
      <c r="O359" s="39">
        <f>IF(OR(A359="",B359=""),"",IFERROR(A359-INDEX('Stock'!$H$2:$H$1000,MATCH(B359,'Stock'!$A$2:$A$1000,0)),""))</f>
        <v/>
      </c>
      <c r="P359" s="41">
        <f>IF(G359="","",DATE(YEAR(G359),MONTH(G359),1))</f>
        <v/>
      </c>
    </row>
    <row r="360">
      <c r="A360" s="33" t="n"/>
      <c r="C360" s="38">
        <f>IF(B360="","",IFERROR(INDEX('Stock'!$C$2:$C$1000,MATCH(B360,'Stock'!$A$2:$A$1000,0)),""))</f>
        <v/>
      </c>
      <c r="D360" s="35" t="n"/>
      <c r="G360" s="33" t="n"/>
      <c r="H360" s="36">
        <f>IF(B360="","",IFERROR(INDEX('Stock'!$G$2:$G$1000,MATCH(B360,'Stock'!$A$2:$A$1000,0)),""))</f>
        <v/>
      </c>
      <c r="I360" s="36">
        <f>IF(A360="","",EmballageDefaut)</f>
        <v/>
      </c>
      <c r="J360" s="35" t="n"/>
      <c r="K360" s="36">
        <f>IF(OR(A360="",D360=""),"",IF(OR(F360="Cancelled",F360="Returned"),0,D360-N(H360)-N(I360)-N(J360)))</f>
        <v/>
      </c>
      <c r="L360" s="36">
        <f>IF(OR(A360="",D360=""),"",IF(OR(F360="Cancelled",F360="Returned"),0,D360*TauxTotal))</f>
        <v/>
      </c>
      <c r="M360" s="36">
        <f>IF(K360="","",K360-L360)</f>
        <v/>
      </c>
      <c r="N360" s="40">
        <f>IF(OR(K360="",N(D360)=0),"",IF(OR(F360="Cancelled",F360="Returned"),"",M360/D360))</f>
        <v/>
      </c>
      <c r="O360" s="39">
        <f>IF(OR(A360="",B360=""),"",IFERROR(A360-INDEX('Stock'!$H$2:$H$1000,MATCH(B360,'Stock'!$A$2:$A$1000,0)),""))</f>
        <v/>
      </c>
      <c r="P360" s="41">
        <f>IF(G360="","",DATE(YEAR(G360),MONTH(G360),1))</f>
        <v/>
      </c>
    </row>
    <row r="361">
      <c r="A361" s="33" t="n"/>
      <c r="C361" s="38">
        <f>IF(B361="","",IFERROR(INDEX('Stock'!$C$2:$C$1000,MATCH(B361,'Stock'!$A$2:$A$1000,0)),""))</f>
        <v/>
      </c>
      <c r="D361" s="35" t="n"/>
      <c r="G361" s="33" t="n"/>
      <c r="H361" s="36">
        <f>IF(B361="","",IFERROR(INDEX('Stock'!$G$2:$G$1000,MATCH(B361,'Stock'!$A$2:$A$1000,0)),""))</f>
        <v/>
      </c>
      <c r="I361" s="36">
        <f>IF(A361="","",EmballageDefaut)</f>
        <v/>
      </c>
      <c r="J361" s="35" t="n"/>
      <c r="K361" s="36">
        <f>IF(OR(A361="",D361=""),"",IF(OR(F361="Cancelled",F361="Returned"),0,D361-N(H361)-N(I361)-N(J361)))</f>
        <v/>
      </c>
      <c r="L361" s="36">
        <f>IF(OR(A361="",D361=""),"",IF(OR(F361="Cancelled",F361="Returned"),0,D361*TauxTotal))</f>
        <v/>
      </c>
      <c r="M361" s="36">
        <f>IF(K361="","",K361-L361)</f>
        <v/>
      </c>
      <c r="N361" s="40">
        <f>IF(OR(K361="",N(D361)=0),"",IF(OR(F361="Cancelled",F361="Returned"),"",M361/D361))</f>
        <v/>
      </c>
      <c r="O361" s="39">
        <f>IF(OR(A361="",B361=""),"",IFERROR(A361-INDEX('Stock'!$H$2:$H$1000,MATCH(B361,'Stock'!$A$2:$A$1000,0)),""))</f>
        <v/>
      </c>
      <c r="P361" s="41">
        <f>IF(G361="","",DATE(YEAR(G361),MONTH(G361),1))</f>
        <v/>
      </c>
    </row>
    <row r="362">
      <c r="A362" s="33" t="n"/>
      <c r="C362" s="38">
        <f>IF(B362="","",IFERROR(INDEX('Stock'!$C$2:$C$1000,MATCH(B362,'Stock'!$A$2:$A$1000,0)),""))</f>
        <v/>
      </c>
      <c r="D362" s="35" t="n"/>
      <c r="G362" s="33" t="n"/>
      <c r="H362" s="36">
        <f>IF(B362="","",IFERROR(INDEX('Stock'!$G$2:$G$1000,MATCH(B362,'Stock'!$A$2:$A$1000,0)),""))</f>
        <v/>
      </c>
      <c r="I362" s="36">
        <f>IF(A362="","",EmballageDefaut)</f>
        <v/>
      </c>
      <c r="J362" s="35" t="n"/>
      <c r="K362" s="36">
        <f>IF(OR(A362="",D362=""),"",IF(OR(F362="Cancelled",F362="Returned"),0,D362-N(H362)-N(I362)-N(J362)))</f>
        <v/>
      </c>
      <c r="L362" s="36">
        <f>IF(OR(A362="",D362=""),"",IF(OR(F362="Cancelled",F362="Returned"),0,D362*TauxTotal))</f>
        <v/>
      </c>
      <c r="M362" s="36">
        <f>IF(K362="","",K362-L362)</f>
        <v/>
      </c>
      <c r="N362" s="40">
        <f>IF(OR(K362="",N(D362)=0),"",IF(OR(F362="Cancelled",F362="Returned"),"",M362/D362))</f>
        <v/>
      </c>
      <c r="O362" s="39">
        <f>IF(OR(A362="",B362=""),"",IFERROR(A362-INDEX('Stock'!$H$2:$H$1000,MATCH(B362,'Stock'!$A$2:$A$1000,0)),""))</f>
        <v/>
      </c>
      <c r="P362" s="41">
        <f>IF(G362="","",DATE(YEAR(G362),MONTH(G362),1))</f>
        <v/>
      </c>
    </row>
    <row r="363">
      <c r="A363" s="33" t="n"/>
      <c r="C363" s="38">
        <f>IF(B363="","",IFERROR(INDEX('Stock'!$C$2:$C$1000,MATCH(B363,'Stock'!$A$2:$A$1000,0)),""))</f>
        <v/>
      </c>
      <c r="D363" s="35" t="n"/>
      <c r="G363" s="33" t="n"/>
      <c r="H363" s="36">
        <f>IF(B363="","",IFERROR(INDEX('Stock'!$G$2:$G$1000,MATCH(B363,'Stock'!$A$2:$A$1000,0)),""))</f>
        <v/>
      </c>
      <c r="I363" s="36">
        <f>IF(A363="","",EmballageDefaut)</f>
        <v/>
      </c>
      <c r="J363" s="35" t="n"/>
      <c r="K363" s="36">
        <f>IF(OR(A363="",D363=""),"",IF(OR(F363="Cancelled",F363="Returned"),0,D363-N(H363)-N(I363)-N(J363)))</f>
        <v/>
      </c>
      <c r="L363" s="36">
        <f>IF(OR(A363="",D363=""),"",IF(OR(F363="Cancelled",F363="Returned"),0,D363*TauxTotal))</f>
        <v/>
      </c>
      <c r="M363" s="36">
        <f>IF(K363="","",K363-L363)</f>
        <v/>
      </c>
      <c r="N363" s="40">
        <f>IF(OR(K363="",N(D363)=0),"",IF(OR(F363="Cancelled",F363="Returned"),"",M363/D363))</f>
        <v/>
      </c>
      <c r="O363" s="39">
        <f>IF(OR(A363="",B363=""),"",IFERROR(A363-INDEX('Stock'!$H$2:$H$1000,MATCH(B363,'Stock'!$A$2:$A$1000,0)),""))</f>
        <v/>
      </c>
      <c r="P363" s="41">
        <f>IF(G363="","",DATE(YEAR(G363),MONTH(G363),1))</f>
        <v/>
      </c>
    </row>
    <row r="364">
      <c r="A364" s="33" t="n"/>
      <c r="C364" s="38">
        <f>IF(B364="","",IFERROR(INDEX('Stock'!$C$2:$C$1000,MATCH(B364,'Stock'!$A$2:$A$1000,0)),""))</f>
        <v/>
      </c>
      <c r="D364" s="35" t="n"/>
      <c r="G364" s="33" t="n"/>
      <c r="H364" s="36">
        <f>IF(B364="","",IFERROR(INDEX('Stock'!$G$2:$G$1000,MATCH(B364,'Stock'!$A$2:$A$1000,0)),""))</f>
        <v/>
      </c>
      <c r="I364" s="36">
        <f>IF(A364="","",EmballageDefaut)</f>
        <v/>
      </c>
      <c r="J364" s="35" t="n"/>
      <c r="K364" s="36">
        <f>IF(OR(A364="",D364=""),"",IF(OR(F364="Cancelled",F364="Returned"),0,D364-N(H364)-N(I364)-N(J364)))</f>
        <v/>
      </c>
      <c r="L364" s="36">
        <f>IF(OR(A364="",D364=""),"",IF(OR(F364="Cancelled",F364="Returned"),0,D364*TauxTotal))</f>
        <v/>
      </c>
      <c r="M364" s="36">
        <f>IF(K364="","",K364-L364)</f>
        <v/>
      </c>
      <c r="N364" s="40">
        <f>IF(OR(K364="",N(D364)=0),"",IF(OR(F364="Cancelled",F364="Returned"),"",M364/D364))</f>
        <v/>
      </c>
      <c r="O364" s="39">
        <f>IF(OR(A364="",B364=""),"",IFERROR(A364-INDEX('Stock'!$H$2:$H$1000,MATCH(B364,'Stock'!$A$2:$A$1000,0)),""))</f>
        <v/>
      </c>
      <c r="P364" s="41">
        <f>IF(G364="","",DATE(YEAR(G364),MONTH(G364),1))</f>
        <v/>
      </c>
    </row>
    <row r="365">
      <c r="A365" s="33" t="n"/>
      <c r="C365" s="38">
        <f>IF(B365="","",IFERROR(INDEX('Stock'!$C$2:$C$1000,MATCH(B365,'Stock'!$A$2:$A$1000,0)),""))</f>
        <v/>
      </c>
      <c r="D365" s="35" t="n"/>
      <c r="G365" s="33" t="n"/>
      <c r="H365" s="36">
        <f>IF(B365="","",IFERROR(INDEX('Stock'!$G$2:$G$1000,MATCH(B365,'Stock'!$A$2:$A$1000,0)),""))</f>
        <v/>
      </c>
      <c r="I365" s="36">
        <f>IF(A365="","",EmballageDefaut)</f>
        <v/>
      </c>
      <c r="J365" s="35" t="n"/>
      <c r="K365" s="36">
        <f>IF(OR(A365="",D365=""),"",IF(OR(F365="Cancelled",F365="Returned"),0,D365-N(H365)-N(I365)-N(J365)))</f>
        <v/>
      </c>
      <c r="L365" s="36">
        <f>IF(OR(A365="",D365=""),"",IF(OR(F365="Cancelled",F365="Returned"),0,D365*TauxTotal))</f>
        <v/>
      </c>
      <c r="M365" s="36">
        <f>IF(K365="","",K365-L365)</f>
        <v/>
      </c>
      <c r="N365" s="40">
        <f>IF(OR(K365="",N(D365)=0),"",IF(OR(F365="Cancelled",F365="Returned"),"",M365/D365))</f>
        <v/>
      </c>
      <c r="O365" s="39">
        <f>IF(OR(A365="",B365=""),"",IFERROR(A365-INDEX('Stock'!$H$2:$H$1000,MATCH(B365,'Stock'!$A$2:$A$1000,0)),""))</f>
        <v/>
      </c>
      <c r="P365" s="41">
        <f>IF(G365="","",DATE(YEAR(G365),MONTH(G365),1))</f>
        <v/>
      </c>
    </row>
    <row r="366">
      <c r="A366" s="33" t="n"/>
      <c r="C366" s="38">
        <f>IF(B366="","",IFERROR(INDEX('Stock'!$C$2:$C$1000,MATCH(B366,'Stock'!$A$2:$A$1000,0)),""))</f>
        <v/>
      </c>
      <c r="D366" s="35" t="n"/>
      <c r="G366" s="33" t="n"/>
      <c r="H366" s="36">
        <f>IF(B366="","",IFERROR(INDEX('Stock'!$G$2:$G$1000,MATCH(B366,'Stock'!$A$2:$A$1000,0)),""))</f>
        <v/>
      </c>
      <c r="I366" s="36">
        <f>IF(A366="","",EmballageDefaut)</f>
        <v/>
      </c>
      <c r="J366" s="35" t="n"/>
      <c r="K366" s="36">
        <f>IF(OR(A366="",D366=""),"",IF(OR(F366="Cancelled",F366="Returned"),0,D366-N(H366)-N(I366)-N(J366)))</f>
        <v/>
      </c>
      <c r="L366" s="36">
        <f>IF(OR(A366="",D366=""),"",IF(OR(F366="Cancelled",F366="Returned"),0,D366*TauxTotal))</f>
        <v/>
      </c>
      <c r="M366" s="36">
        <f>IF(K366="","",K366-L366)</f>
        <v/>
      </c>
      <c r="N366" s="40">
        <f>IF(OR(K366="",N(D366)=0),"",IF(OR(F366="Cancelled",F366="Returned"),"",M366/D366))</f>
        <v/>
      </c>
      <c r="O366" s="39">
        <f>IF(OR(A366="",B366=""),"",IFERROR(A366-INDEX('Stock'!$H$2:$H$1000,MATCH(B366,'Stock'!$A$2:$A$1000,0)),""))</f>
        <v/>
      </c>
      <c r="P366" s="41">
        <f>IF(G366="","",DATE(YEAR(G366),MONTH(G366),1))</f>
        <v/>
      </c>
    </row>
    <row r="367">
      <c r="A367" s="33" t="n"/>
      <c r="C367" s="38">
        <f>IF(B367="","",IFERROR(INDEX('Stock'!$C$2:$C$1000,MATCH(B367,'Stock'!$A$2:$A$1000,0)),""))</f>
        <v/>
      </c>
      <c r="D367" s="35" t="n"/>
      <c r="G367" s="33" t="n"/>
      <c r="H367" s="36">
        <f>IF(B367="","",IFERROR(INDEX('Stock'!$G$2:$G$1000,MATCH(B367,'Stock'!$A$2:$A$1000,0)),""))</f>
        <v/>
      </c>
      <c r="I367" s="36">
        <f>IF(A367="","",EmballageDefaut)</f>
        <v/>
      </c>
      <c r="J367" s="35" t="n"/>
      <c r="K367" s="36">
        <f>IF(OR(A367="",D367=""),"",IF(OR(F367="Cancelled",F367="Returned"),0,D367-N(H367)-N(I367)-N(J367)))</f>
        <v/>
      </c>
      <c r="L367" s="36">
        <f>IF(OR(A367="",D367=""),"",IF(OR(F367="Cancelled",F367="Returned"),0,D367*TauxTotal))</f>
        <v/>
      </c>
      <c r="M367" s="36">
        <f>IF(K367="","",K367-L367)</f>
        <v/>
      </c>
      <c r="N367" s="40">
        <f>IF(OR(K367="",N(D367)=0),"",IF(OR(F367="Cancelled",F367="Returned"),"",M367/D367))</f>
        <v/>
      </c>
      <c r="O367" s="39">
        <f>IF(OR(A367="",B367=""),"",IFERROR(A367-INDEX('Stock'!$H$2:$H$1000,MATCH(B367,'Stock'!$A$2:$A$1000,0)),""))</f>
        <v/>
      </c>
      <c r="P367" s="41">
        <f>IF(G367="","",DATE(YEAR(G367),MONTH(G367),1))</f>
        <v/>
      </c>
    </row>
    <row r="368">
      <c r="A368" s="33" t="n"/>
      <c r="C368" s="38">
        <f>IF(B368="","",IFERROR(INDEX('Stock'!$C$2:$C$1000,MATCH(B368,'Stock'!$A$2:$A$1000,0)),""))</f>
        <v/>
      </c>
      <c r="D368" s="35" t="n"/>
      <c r="G368" s="33" t="n"/>
      <c r="H368" s="36">
        <f>IF(B368="","",IFERROR(INDEX('Stock'!$G$2:$G$1000,MATCH(B368,'Stock'!$A$2:$A$1000,0)),""))</f>
        <v/>
      </c>
      <c r="I368" s="36">
        <f>IF(A368="","",EmballageDefaut)</f>
        <v/>
      </c>
      <c r="J368" s="35" t="n"/>
      <c r="K368" s="36">
        <f>IF(OR(A368="",D368=""),"",IF(OR(F368="Cancelled",F368="Returned"),0,D368-N(H368)-N(I368)-N(J368)))</f>
        <v/>
      </c>
      <c r="L368" s="36">
        <f>IF(OR(A368="",D368=""),"",IF(OR(F368="Cancelled",F368="Returned"),0,D368*TauxTotal))</f>
        <v/>
      </c>
      <c r="M368" s="36">
        <f>IF(K368="","",K368-L368)</f>
        <v/>
      </c>
      <c r="N368" s="40">
        <f>IF(OR(K368="",N(D368)=0),"",IF(OR(F368="Cancelled",F368="Returned"),"",M368/D368))</f>
        <v/>
      </c>
      <c r="O368" s="39">
        <f>IF(OR(A368="",B368=""),"",IFERROR(A368-INDEX('Stock'!$H$2:$H$1000,MATCH(B368,'Stock'!$A$2:$A$1000,0)),""))</f>
        <v/>
      </c>
      <c r="P368" s="41">
        <f>IF(G368="","",DATE(YEAR(G368),MONTH(G368),1))</f>
        <v/>
      </c>
    </row>
    <row r="369">
      <c r="A369" s="33" t="n"/>
      <c r="C369" s="38">
        <f>IF(B369="","",IFERROR(INDEX('Stock'!$C$2:$C$1000,MATCH(B369,'Stock'!$A$2:$A$1000,0)),""))</f>
        <v/>
      </c>
      <c r="D369" s="35" t="n"/>
      <c r="G369" s="33" t="n"/>
      <c r="H369" s="36">
        <f>IF(B369="","",IFERROR(INDEX('Stock'!$G$2:$G$1000,MATCH(B369,'Stock'!$A$2:$A$1000,0)),""))</f>
        <v/>
      </c>
      <c r="I369" s="36">
        <f>IF(A369="","",EmballageDefaut)</f>
        <v/>
      </c>
      <c r="J369" s="35" t="n"/>
      <c r="K369" s="36">
        <f>IF(OR(A369="",D369=""),"",IF(OR(F369="Cancelled",F369="Returned"),0,D369-N(H369)-N(I369)-N(J369)))</f>
        <v/>
      </c>
      <c r="L369" s="36">
        <f>IF(OR(A369="",D369=""),"",IF(OR(F369="Cancelled",F369="Returned"),0,D369*TauxTotal))</f>
        <v/>
      </c>
      <c r="M369" s="36">
        <f>IF(K369="","",K369-L369)</f>
        <v/>
      </c>
      <c r="N369" s="40">
        <f>IF(OR(K369="",N(D369)=0),"",IF(OR(F369="Cancelled",F369="Returned"),"",M369/D369))</f>
        <v/>
      </c>
      <c r="O369" s="39">
        <f>IF(OR(A369="",B369=""),"",IFERROR(A369-INDEX('Stock'!$H$2:$H$1000,MATCH(B369,'Stock'!$A$2:$A$1000,0)),""))</f>
        <v/>
      </c>
      <c r="P369" s="41">
        <f>IF(G369="","",DATE(YEAR(G369),MONTH(G369),1))</f>
        <v/>
      </c>
    </row>
    <row r="370">
      <c r="A370" s="33" t="n"/>
      <c r="C370" s="38">
        <f>IF(B370="","",IFERROR(INDEX('Stock'!$C$2:$C$1000,MATCH(B370,'Stock'!$A$2:$A$1000,0)),""))</f>
        <v/>
      </c>
      <c r="D370" s="35" t="n"/>
      <c r="G370" s="33" t="n"/>
      <c r="H370" s="36">
        <f>IF(B370="","",IFERROR(INDEX('Stock'!$G$2:$G$1000,MATCH(B370,'Stock'!$A$2:$A$1000,0)),""))</f>
        <v/>
      </c>
      <c r="I370" s="36">
        <f>IF(A370="","",EmballageDefaut)</f>
        <v/>
      </c>
      <c r="J370" s="35" t="n"/>
      <c r="K370" s="36">
        <f>IF(OR(A370="",D370=""),"",IF(OR(F370="Cancelled",F370="Returned"),0,D370-N(H370)-N(I370)-N(J370)))</f>
        <v/>
      </c>
      <c r="L370" s="36">
        <f>IF(OR(A370="",D370=""),"",IF(OR(F370="Cancelled",F370="Returned"),0,D370*TauxTotal))</f>
        <v/>
      </c>
      <c r="M370" s="36">
        <f>IF(K370="","",K370-L370)</f>
        <v/>
      </c>
      <c r="N370" s="40">
        <f>IF(OR(K370="",N(D370)=0),"",IF(OR(F370="Cancelled",F370="Returned"),"",M370/D370))</f>
        <v/>
      </c>
      <c r="O370" s="39">
        <f>IF(OR(A370="",B370=""),"",IFERROR(A370-INDEX('Stock'!$H$2:$H$1000,MATCH(B370,'Stock'!$A$2:$A$1000,0)),""))</f>
        <v/>
      </c>
      <c r="P370" s="41">
        <f>IF(G370="","",DATE(YEAR(G370),MONTH(G370),1))</f>
        <v/>
      </c>
    </row>
    <row r="371">
      <c r="A371" s="33" t="n"/>
      <c r="C371" s="38">
        <f>IF(B371="","",IFERROR(INDEX('Stock'!$C$2:$C$1000,MATCH(B371,'Stock'!$A$2:$A$1000,0)),""))</f>
        <v/>
      </c>
      <c r="D371" s="35" t="n"/>
      <c r="G371" s="33" t="n"/>
      <c r="H371" s="36">
        <f>IF(B371="","",IFERROR(INDEX('Stock'!$G$2:$G$1000,MATCH(B371,'Stock'!$A$2:$A$1000,0)),""))</f>
        <v/>
      </c>
      <c r="I371" s="36">
        <f>IF(A371="","",EmballageDefaut)</f>
        <v/>
      </c>
      <c r="J371" s="35" t="n"/>
      <c r="K371" s="36">
        <f>IF(OR(A371="",D371=""),"",IF(OR(F371="Cancelled",F371="Returned"),0,D371-N(H371)-N(I371)-N(J371)))</f>
        <v/>
      </c>
      <c r="L371" s="36">
        <f>IF(OR(A371="",D371=""),"",IF(OR(F371="Cancelled",F371="Returned"),0,D371*TauxTotal))</f>
        <v/>
      </c>
      <c r="M371" s="36">
        <f>IF(K371="","",K371-L371)</f>
        <v/>
      </c>
      <c r="N371" s="40">
        <f>IF(OR(K371="",N(D371)=0),"",IF(OR(F371="Cancelled",F371="Returned"),"",M371/D371))</f>
        <v/>
      </c>
      <c r="O371" s="39">
        <f>IF(OR(A371="",B371=""),"",IFERROR(A371-INDEX('Stock'!$H$2:$H$1000,MATCH(B371,'Stock'!$A$2:$A$1000,0)),""))</f>
        <v/>
      </c>
      <c r="P371" s="41">
        <f>IF(G371="","",DATE(YEAR(G371),MONTH(G371),1))</f>
        <v/>
      </c>
    </row>
    <row r="372">
      <c r="A372" s="33" t="n"/>
      <c r="C372" s="38">
        <f>IF(B372="","",IFERROR(INDEX('Stock'!$C$2:$C$1000,MATCH(B372,'Stock'!$A$2:$A$1000,0)),""))</f>
        <v/>
      </c>
      <c r="D372" s="35" t="n"/>
      <c r="G372" s="33" t="n"/>
      <c r="H372" s="36">
        <f>IF(B372="","",IFERROR(INDEX('Stock'!$G$2:$G$1000,MATCH(B372,'Stock'!$A$2:$A$1000,0)),""))</f>
        <v/>
      </c>
      <c r="I372" s="36">
        <f>IF(A372="","",EmballageDefaut)</f>
        <v/>
      </c>
      <c r="J372" s="35" t="n"/>
      <c r="K372" s="36">
        <f>IF(OR(A372="",D372=""),"",IF(OR(F372="Cancelled",F372="Returned"),0,D372-N(H372)-N(I372)-N(J372)))</f>
        <v/>
      </c>
      <c r="L372" s="36">
        <f>IF(OR(A372="",D372=""),"",IF(OR(F372="Cancelled",F372="Returned"),0,D372*TauxTotal))</f>
        <v/>
      </c>
      <c r="M372" s="36">
        <f>IF(K372="","",K372-L372)</f>
        <v/>
      </c>
      <c r="N372" s="40">
        <f>IF(OR(K372="",N(D372)=0),"",IF(OR(F372="Cancelled",F372="Returned"),"",M372/D372))</f>
        <v/>
      </c>
      <c r="O372" s="39">
        <f>IF(OR(A372="",B372=""),"",IFERROR(A372-INDEX('Stock'!$H$2:$H$1000,MATCH(B372,'Stock'!$A$2:$A$1000,0)),""))</f>
        <v/>
      </c>
      <c r="P372" s="41">
        <f>IF(G372="","",DATE(YEAR(G372),MONTH(G372),1))</f>
        <v/>
      </c>
    </row>
    <row r="373">
      <c r="A373" s="33" t="n"/>
      <c r="C373" s="38">
        <f>IF(B373="","",IFERROR(INDEX('Stock'!$C$2:$C$1000,MATCH(B373,'Stock'!$A$2:$A$1000,0)),""))</f>
        <v/>
      </c>
      <c r="D373" s="35" t="n"/>
      <c r="G373" s="33" t="n"/>
      <c r="H373" s="36">
        <f>IF(B373="","",IFERROR(INDEX('Stock'!$G$2:$G$1000,MATCH(B373,'Stock'!$A$2:$A$1000,0)),""))</f>
        <v/>
      </c>
      <c r="I373" s="36">
        <f>IF(A373="","",EmballageDefaut)</f>
        <v/>
      </c>
      <c r="J373" s="35" t="n"/>
      <c r="K373" s="36">
        <f>IF(OR(A373="",D373=""),"",IF(OR(F373="Cancelled",F373="Returned"),0,D373-N(H373)-N(I373)-N(J373)))</f>
        <v/>
      </c>
      <c r="L373" s="36">
        <f>IF(OR(A373="",D373=""),"",IF(OR(F373="Cancelled",F373="Returned"),0,D373*TauxTotal))</f>
        <v/>
      </c>
      <c r="M373" s="36">
        <f>IF(K373="","",K373-L373)</f>
        <v/>
      </c>
      <c r="N373" s="40">
        <f>IF(OR(K373="",N(D373)=0),"",IF(OR(F373="Cancelled",F373="Returned"),"",M373/D373))</f>
        <v/>
      </c>
      <c r="O373" s="39">
        <f>IF(OR(A373="",B373=""),"",IFERROR(A373-INDEX('Stock'!$H$2:$H$1000,MATCH(B373,'Stock'!$A$2:$A$1000,0)),""))</f>
        <v/>
      </c>
      <c r="P373" s="41">
        <f>IF(G373="","",DATE(YEAR(G373),MONTH(G373),1))</f>
        <v/>
      </c>
    </row>
    <row r="374">
      <c r="A374" s="33" t="n"/>
      <c r="C374" s="38">
        <f>IF(B374="","",IFERROR(INDEX('Stock'!$C$2:$C$1000,MATCH(B374,'Stock'!$A$2:$A$1000,0)),""))</f>
        <v/>
      </c>
      <c r="D374" s="35" t="n"/>
      <c r="G374" s="33" t="n"/>
      <c r="H374" s="36">
        <f>IF(B374="","",IFERROR(INDEX('Stock'!$G$2:$G$1000,MATCH(B374,'Stock'!$A$2:$A$1000,0)),""))</f>
        <v/>
      </c>
      <c r="I374" s="36">
        <f>IF(A374="","",EmballageDefaut)</f>
        <v/>
      </c>
      <c r="J374" s="35" t="n"/>
      <c r="K374" s="36">
        <f>IF(OR(A374="",D374=""),"",IF(OR(F374="Cancelled",F374="Returned"),0,D374-N(H374)-N(I374)-N(J374)))</f>
        <v/>
      </c>
      <c r="L374" s="36">
        <f>IF(OR(A374="",D374=""),"",IF(OR(F374="Cancelled",F374="Returned"),0,D374*TauxTotal))</f>
        <v/>
      </c>
      <c r="M374" s="36">
        <f>IF(K374="","",K374-L374)</f>
        <v/>
      </c>
      <c r="N374" s="40">
        <f>IF(OR(K374="",N(D374)=0),"",IF(OR(F374="Cancelled",F374="Returned"),"",M374/D374))</f>
        <v/>
      </c>
      <c r="O374" s="39">
        <f>IF(OR(A374="",B374=""),"",IFERROR(A374-INDEX('Stock'!$H$2:$H$1000,MATCH(B374,'Stock'!$A$2:$A$1000,0)),""))</f>
        <v/>
      </c>
      <c r="P374" s="41">
        <f>IF(G374="","",DATE(YEAR(G374),MONTH(G374),1))</f>
        <v/>
      </c>
    </row>
    <row r="375">
      <c r="A375" s="33" t="n"/>
      <c r="C375" s="38">
        <f>IF(B375="","",IFERROR(INDEX('Stock'!$C$2:$C$1000,MATCH(B375,'Stock'!$A$2:$A$1000,0)),""))</f>
        <v/>
      </c>
      <c r="D375" s="35" t="n"/>
      <c r="G375" s="33" t="n"/>
      <c r="H375" s="36">
        <f>IF(B375="","",IFERROR(INDEX('Stock'!$G$2:$G$1000,MATCH(B375,'Stock'!$A$2:$A$1000,0)),""))</f>
        <v/>
      </c>
      <c r="I375" s="36">
        <f>IF(A375="","",EmballageDefaut)</f>
        <v/>
      </c>
      <c r="J375" s="35" t="n"/>
      <c r="K375" s="36">
        <f>IF(OR(A375="",D375=""),"",IF(OR(F375="Cancelled",F375="Returned"),0,D375-N(H375)-N(I375)-N(J375)))</f>
        <v/>
      </c>
      <c r="L375" s="36">
        <f>IF(OR(A375="",D375=""),"",IF(OR(F375="Cancelled",F375="Returned"),0,D375*TauxTotal))</f>
        <v/>
      </c>
      <c r="M375" s="36">
        <f>IF(K375="","",K375-L375)</f>
        <v/>
      </c>
      <c r="N375" s="40">
        <f>IF(OR(K375="",N(D375)=0),"",IF(OR(F375="Cancelled",F375="Returned"),"",M375/D375))</f>
        <v/>
      </c>
      <c r="O375" s="39">
        <f>IF(OR(A375="",B375=""),"",IFERROR(A375-INDEX('Stock'!$H$2:$H$1000,MATCH(B375,'Stock'!$A$2:$A$1000,0)),""))</f>
        <v/>
      </c>
      <c r="P375" s="41">
        <f>IF(G375="","",DATE(YEAR(G375),MONTH(G375),1))</f>
        <v/>
      </c>
    </row>
    <row r="376">
      <c r="A376" s="33" t="n"/>
      <c r="C376" s="38">
        <f>IF(B376="","",IFERROR(INDEX('Stock'!$C$2:$C$1000,MATCH(B376,'Stock'!$A$2:$A$1000,0)),""))</f>
        <v/>
      </c>
      <c r="D376" s="35" t="n"/>
      <c r="G376" s="33" t="n"/>
      <c r="H376" s="36">
        <f>IF(B376="","",IFERROR(INDEX('Stock'!$G$2:$G$1000,MATCH(B376,'Stock'!$A$2:$A$1000,0)),""))</f>
        <v/>
      </c>
      <c r="I376" s="36">
        <f>IF(A376="","",EmballageDefaut)</f>
        <v/>
      </c>
      <c r="J376" s="35" t="n"/>
      <c r="K376" s="36">
        <f>IF(OR(A376="",D376=""),"",IF(OR(F376="Cancelled",F376="Returned"),0,D376-N(H376)-N(I376)-N(J376)))</f>
        <v/>
      </c>
      <c r="L376" s="36">
        <f>IF(OR(A376="",D376=""),"",IF(OR(F376="Cancelled",F376="Returned"),0,D376*TauxTotal))</f>
        <v/>
      </c>
      <c r="M376" s="36">
        <f>IF(K376="","",K376-L376)</f>
        <v/>
      </c>
      <c r="N376" s="40">
        <f>IF(OR(K376="",N(D376)=0),"",IF(OR(F376="Cancelled",F376="Returned"),"",M376/D376))</f>
        <v/>
      </c>
      <c r="O376" s="39">
        <f>IF(OR(A376="",B376=""),"",IFERROR(A376-INDEX('Stock'!$H$2:$H$1000,MATCH(B376,'Stock'!$A$2:$A$1000,0)),""))</f>
        <v/>
      </c>
      <c r="P376" s="41">
        <f>IF(G376="","",DATE(YEAR(G376),MONTH(G376),1))</f>
        <v/>
      </c>
    </row>
    <row r="377">
      <c r="A377" s="33" t="n"/>
      <c r="C377" s="38">
        <f>IF(B377="","",IFERROR(INDEX('Stock'!$C$2:$C$1000,MATCH(B377,'Stock'!$A$2:$A$1000,0)),""))</f>
        <v/>
      </c>
      <c r="D377" s="35" t="n"/>
      <c r="G377" s="33" t="n"/>
      <c r="H377" s="36">
        <f>IF(B377="","",IFERROR(INDEX('Stock'!$G$2:$G$1000,MATCH(B377,'Stock'!$A$2:$A$1000,0)),""))</f>
        <v/>
      </c>
      <c r="I377" s="36">
        <f>IF(A377="","",EmballageDefaut)</f>
        <v/>
      </c>
      <c r="J377" s="35" t="n"/>
      <c r="K377" s="36">
        <f>IF(OR(A377="",D377=""),"",IF(OR(F377="Cancelled",F377="Returned"),0,D377-N(H377)-N(I377)-N(J377)))</f>
        <v/>
      </c>
      <c r="L377" s="36">
        <f>IF(OR(A377="",D377=""),"",IF(OR(F377="Cancelled",F377="Returned"),0,D377*TauxTotal))</f>
        <v/>
      </c>
      <c r="M377" s="36">
        <f>IF(K377="","",K377-L377)</f>
        <v/>
      </c>
      <c r="N377" s="40">
        <f>IF(OR(K377="",N(D377)=0),"",IF(OR(F377="Cancelled",F377="Returned"),"",M377/D377))</f>
        <v/>
      </c>
      <c r="O377" s="39">
        <f>IF(OR(A377="",B377=""),"",IFERROR(A377-INDEX('Stock'!$H$2:$H$1000,MATCH(B377,'Stock'!$A$2:$A$1000,0)),""))</f>
        <v/>
      </c>
      <c r="P377" s="41">
        <f>IF(G377="","",DATE(YEAR(G377),MONTH(G377),1))</f>
        <v/>
      </c>
    </row>
    <row r="378">
      <c r="A378" s="33" t="n"/>
      <c r="C378" s="38">
        <f>IF(B378="","",IFERROR(INDEX('Stock'!$C$2:$C$1000,MATCH(B378,'Stock'!$A$2:$A$1000,0)),""))</f>
        <v/>
      </c>
      <c r="D378" s="35" t="n"/>
      <c r="G378" s="33" t="n"/>
      <c r="H378" s="36">
        <f>IF(B378="","",IFERROR(INDEX('Stock'!$G$2:$G$1000,MATCH(B378,'Stock'!$A$2:$A$1000,0)),""))</f>
        <v/>
      </c>
      <c r="I378" s="36">
        <f>IF(A378="","",EmballageDefaut)</f>
        <v/>
      </c>
      <c r="J378" s="35" t="n"/>
      <c r="K378" s="36">
        <f>IF(OR(A378="",D378=""),"",IF(OR(F378="Cancelled",F378="Returned"),0,D378-N(H378)-N(I378)-N(J378)))</f>
        <v/>
      </c>
      <c r="L378" s="36">
        <f>IF(OR(A378="",D378=""),"",IF(OR(F378="Cancelled",F378="Returned"),0,D378*TauxTotal))</f>
        <v/>
      </c>
      <c r="M378" s="36">
        <f>IF(K378="","",K378-L378)</f>
        <v/>
      </c>
      <c r="N378" s="40">
        <f>IF(OR(K378="",N(D378)=0),"",IF(OR(F378="Cancelled",F378="Returned"),"",M378/D378))</f>
        <v/>
      </c>
      <c r="O378" s="39">
        <f>IF(OR(A378="",B378=""),"",IFERROR(A378-INDEX('Stock'!$H$2:$H$1000,MATCH(B378,'Stock'!$A$2:$A$1000,0)),""))</f>
        <v/>
      </c>
      <c r="P378" s="41">
        <f>IF(G378="","",DATE(YEAR(G378),MONTH(G378),1))</f>
        <v/>
      </c>
    </row>
    <row r="379">
      <c r="A379" s="33" t="n"/>
      <c r="C379" s="38">
        <f>IF(B379="","",IFERROR(INDEX('Stock'!$C$2:$C$1000,MATCH(B379,'Stock'!$A$2:$A$1000,0)),""))</f>
        <v/>
      </c>
      <c r="D379" s="35" t="n"/>
      <c r="G379" s="33" t="n"/>
      <c r="H379" s="36">
        <f>IF(B379="","",IFERROR(INDEX('Stock'!$G$2:$G$1000,MATCH(B379,'Stock'!$A$2:$A$1000,0)),""))</f>
        <v/>
      </c>
      <c r="I379" s="36">
        <f>IF(A379="","",EmballageDefaut)</f>
        <v/>
      </c>
      <c r="J379" s="35" t="n"/>
      <c r="K379" s="36">
        <f>IF(OR(A379="",D379=""),"",IF(OR(F379="Cancelled",F379="Returned"),0,D379-N(H379)-N(I379)-N(J379)))</f>
        <v/>
      </c>
      <c r="L379" s="36">
        <f>IF(OR(A379="",D379=""),"",IF(OR(F379="Cancelled",F379="Returned"),0,D379*TauxTotal))</f>
        <v/>
      </c>
      <c r="M379" s="36">
        <f>IF(K379="","",K379-L379)</f>
        <v/>
      </c>
      <c r="N379" s="40">
        <f>IF(OR(K379="",N(D379)=0),"",IF(OR(F379="Cancelled",F379="Returned"),"",M379/D379))</f>
        <v/>
      </c>
      <c r="O379" s="39">
        <f>IF(OR(A379="",B379=""),"",IFERROR(A379-INDEX('Stock'!$H$2:$H$1000,MATCH(B379,'Stock'!$A$2:$A$1000,0)),""))</f>
        <v/>
      </c>
      <c r="P379" s="41">
        <f>IF(G379="","",DATE(YEAR(G379),MONTH(G379),1))</f>
        <v/>
      </c>
    </row>
    <row r="380">
      <c r="A380" s="33" t="n"/>
      <c r="C380" s="38">
        <f>IF(B380="","",IFERROR(INDEX('Stock'!$C$2:$C$1000,MATCH(B380,'Stock'!$A$2:$A$1000,0)),""))</f>
        <v/>
      </c>
      <c r="D380" s="35" t="n"/>
      <c r="G380" s="33" t="n"/>
      <c r="H380" s="36">
        <f>IF(B380="","",IFERROR(INDEX('Stock'!$G$2:$G$1000,MATCH(B380,'Stock'!$A$2:$A$1000,0)),""))</f>
        <v/>
      </c>
      <c r="I380" s="36">
        <f>IF(A380="","",EmballageDefaut)</f>
        <v/>
      </c>
      <c r="J380" s="35" t="n"/>
      <c r="K380" s="36">
        <f>IF(OR(A380="",D380=""),"",IF(OR(F380="Cancelled",F380="Returned"),0,D380-N(H380)-N(I380)-N(J380)))</f>
        <v/>
      </c>
      <c r="L380" s="36">
        <f>IF(OR(A380="",D380=""),"",IF(OR(F380="Cancelled",F380="Returned"),0,D380*TauxTotal))</f>
        <v/>
      </c>
      <c r="M380" s="36">
        <f>IF(K380="","",K380-L380)</f>
        <v/>
      </c>
      <c r="N380" s="40">
        <f>IF(OR(K380="",N(D380)=0),"",IF(OR(F380="Cancelled",F380="Returned"),"",M380/D380))</f>
        <v/>
      </c>
      <c r="O380" s="39">
        <f>IF(OR(A380="",B380=""),"",IFERROR(A380-INDEX('Stock'!$H$2:$H$1000,MATCH(B380,'Stock'!$A$2:$A$1000,0)),""))</f>
        <v/>
      </c>
      <c r="P380" s="41">
        <f>IF(G380="","",DATE(YEAR(G380),MONTH(G380),1))</f>
        <v/>
      </c>
    </row>
    <row r="381">
      <c r="A381" s="33" t="n"/>
      <c r="C381" s="38">
        <f>IF(B381="","",IFERROR(INDEX('Stock'!$C$2:$C$1000,MATCH(B381,'Stock'!$A$2:$A$1000,0)),""))</f>
        <v/>
      </c>
      <c r="D381" s="35" t="n"/>
      <c r="G381" s="33" t="n"/>
      <c r="H381" s="36">
        <f>IF(B381="","",IFERROR(INDEX('Stock'!$G$2:$G$1000,MATCH(B381,'Stock'!$A$2:$A$1000,0)),""))</f>
        <v/>
      </c>
      <c r="I381" s="36">
        <f>IF(A381="","",EmballageDefaut)</f>
        <v/>
      </c>
      <c r="J381" s="35" t="n"/>
      <c r="K381" s="36">
        <f>IF(OR(A381="",D381=""),"",IF(OR(F381="Cancelled",F381="Returned"),0,D381-N(H381)-N(I381)-N(J381)))</f>
        <v/>
      </c>
      <c r="L381" s="36">
        <f>IF(OR(A381="",D381=""),"",IF(OR(F381="Cancelled",F381="Returned"),0,D381*TauxTotal))</f>
        <v/>
      </c>
      <c r="M381" s="36">
        <f>IF(K381="","",K381-L381)</f>
        <v/>
      </c>
      <c r="N381" s="40">
        <f>IF(OR(K381="",N(D381)=0),"",IF(OR(F381="Cancelled",F381="Returned"),"",M381/D381))</f>
        <v/>
      </c>
      <c r="O381" s="39">
        <f>IF(OR(A381="",B381=""),"",IFERROR(A381-INDEX('Stock'!$H$2:$H$1000,MATCH(B381,'Stock'!$A$2:$A$1000,0)),""))</f>
        <v/>
      </c>
      <c r="P381" s="41">
        <f>IF(G381="","",DATE(YEAR(G381),MONTH(G381),1))</f>
        <v/>
      </c>
    </row>
    <row r="382">
      <c r="A382" s="33" t="n"/>
      <c r="C382" s="38">
        <f>IF(B382="","",IFERROR(INDEX('Stock'!$C$2:$C$1000,MATCH(B382,'Stock'!$A$2:$A$1000,0)),""))</f>
        <v/>
      </c>
      <c r="D382" s="35" t="n"/>
      <c r="G382" s="33" t="n"/>
      <c r="H382" s="36">
        <f>IF(B382="","",IFERROR(INDEX('Stock'!$G$2:$G$1000,MATCH(B382,'Stock'!$A$2:$A$1000,0)),""))</f>
        <v/>
      </c>
      <c r="I382" s="36">
        <f>IF(A382="","",EmballageDefaut)</f>
        <v/>
      </c>
      <c r="J382" s="35" t="n"/>
      <c r="K382" s="36">
        <f>IF(OR(A382="",D382=""),"",IF(OR(F382="Cancelled",F382="Returned"),0,D382-N(H382)-N(I382)-N(J382)))</f>
        <v/>
      </c>
      <c r="L382" s="36">
        <f>IF(OR(A382="",D382=""),"",IF(OR(F382="Cancelled",F382="Returned"),0,D382*TauxTotal))</f>
        <v/>
      </c>
      <c r="M382" s="36">
        <f>IF(K382="","",K382-L382)</f>
        <v/>
      </c>
      <c r="N382" s="40">
        <f>IF(OR(K382="",N(D382)=0),"",IF(OR(F382="Cancelled",F382="Returned"),"",M382/D382))</f>
        <v/>
      </c>
      <c r="O382" s="39">
        <f>IF(OR(A382="",B382=""),"",IFERROR(A382-INDEX('Stock'!$H$2:$H$1000,MATCH(B382,'Stock'!$A$2:$A$1000,0)),""))</f>
        <v/>
      </c>
      <c r="P382" s="41">
        <f>IF(G382="","",DATE(YEAR(G382),MONTH(G382),1))</f>
        <v/>
      </c>
    </row>
    <row r="383">
      <c r="A383" s="33" t="n"/>
      <c r="C383" s="38">
        <f>IF(B383="","",IFERROR(INDEX('Stock'!$C$2:$C$1000,MATCH(B383,'Stock'!$A$2:$A$1000,0)),""))</f>
        <v/>
      </c>
      <c r="D383" s="35" t="n"/>
      <c r="G383" s="33" t="n"/>
      <c r="H383" s="36">
        <f>IF(B383="","",IFERROR(INDEX('Stock'!$G$2:$G$1000,MATCH(B383,'Stock'!$A$2:$A$1000,0)),""))</f>
        <v/>
      </c>
      <c r="I383" s="36">
        <f>IF(A383="","",EmballageDefaut)</f>
        <v/>
      </c>
      <c r="J383" s="35" t="n"/>
      <c r="K383" s="36">
        <f>IF(OR(A383="",D383=""),"",IF(OR(F383="Cancelled",F383="Returned"),0,D383-N(H383)-N(I383)-N(J383)))</f>
        <v/>
      </c>
      <c r="L383" s="36">
        <f>IF(OR(A383="",D383=""),"",IF(OR(F383="Cancelled",F383="Returned"),0,D383*TauxTotal))</f>
        <v/>
      </c>
      <c r="M383" s="36">
        <f>IF(K383="","",K383-L383)</f>
        <v/>
      </c>
      <c r="N383" s="40">
        <f>IF(OR(K383="",N(D383)=0),"",IF(OR(F383="Cancelled",F383="Returned"),"",M383/D383))</f>
        <v/>
      </c>
      <c r="O383" s="39">
        <f>IF(OR(A383="",B383=""),"",IFERROR(A383-INDEX('Stock'!$H$2:$H$1000,MATCH(B383,'Stock'!$A$2:$A$1000,0)),""))</f>
        <v/>
      </c>
      <c r="P383" s="41">
        <f>IF(G383="","",DATE(YEAR(G383),MONTH(G383),1))</f>
        <v/>
      </c>
    </row>
    <row r="384">
      <c r="A384" s="33" t="n"/>
      <c r="C384" s="38">
        <f>IF(B384="","",IFERROR(INDEX('Stock'!$C$2:$C$1000,MATCH(B384,'Stock'!$A$2:$A$1000,0)),""))</f>
        <v/>
      </c>
      <c r="D384" s="35" t="n"/>
      <c r="G384" s="33" t="n"/>
      <c r="H384" s="36">
        <f>IF(B384="","",IFERROR(INDEX('Stock'!$G$2:$G$1000,MATCH(B384,'Stock'!$A$2:$A$1000,0)),""))</f>
        <v/>
      </c>
      <c r="I384" s="36">
        <f>IF(A384="","",EmballageDefaut)</f>
        <v/>
      </c>
      <c r="J384" s="35" t="n"/>
      <c r="K384" s="36">
        <f>IF(OR(A384="",D384=""),"",IF(OR(F384="Cancelled",F384="Returned"),0,D384-N(H384)-N(I384)-N(J384)))</f>
        <v/>
      </c>
      <c r="L384" s="36">
        <f>IF(OR(A384="",D384=""),"",IF(OR(F384="Cancelled",F384="Returned"),0,D384*TauxTotal))</f>
        <v/>
      </c>
      <c r="M384" s="36">
        <f>IF(K384="","",K384-L384)</f>
        <v/>
      </c>
      <c r="N384" s="40">
        <f>IF(OR(K384="",N(D384)=0),"",IF(OR(F384="Cancelled",F384="Returned"),"",M384/D384))</f>
        <v/>
      </c>
      <c r="O384" s="39">
        <f>IF(OR(A384="",B384=""),"",IFERROR(A384-INDEX('Stock'!$H$2:$H$1000,MATCH(B384,'Stock'!$A$2:$A$1000,0)),""))</f>
        <v/>
      </c>
      <c r="P384" s="41">
        <f>IF(G384="","",DATE(YEAR(G384),MONTH(G384),1))</f>
        <v/>
      </c>
    </row>
    <row r="385">
      <c r="A385" s="33" t="n"/>
      <c r="C385" s="38">
        <f>IF(B385="","",IFERROR(INDEX('Stock'!$C$2:$C$1000,MATCH(B385,'Stock'!$A$2:$A$1000,0)),""))</f>
        <v/>
      </c>
      <c r="D385" s="35" t="n"/>
      <c r="G385" s="33" t="n"/>
      <c r="H385" s="36">
        <f>IF(B385="","",IFERROR(INDEX('Stock'!$G$2:$G$1000,MATCH(B385,'Stock'!$A$2:$A$1000,0)),""))</f>
        <v/>
      </c>
      <c r="I385" s="36">
        <f>IF(A385="","",EmballageDefaut)</f>
        <v/>
      </c>
      <c r="J385" s="35" t="n"/>
      <c r="K385" s="36">
        <f>IF(OR(A385="",D385=""),"",IF(OR(F385="Cancelled",F385="Returned"),0,D385-N(H385)-N(I385)-N(J385)))</f>
        <v/>
      </c>
      <c r="L385" s="36">
        <f>IF(OR(A385="",D385=""),"",IF(OR(F385="Cancelled",F385="Returned"),0,D385*TauxTotal))</f>
        <v/>
      </c>
      <c r="M385" s="36">
        <f>IF(K385="","",K385-L385)</f>
        <v/>
      </c>
      <c r="N385" s="40">
        <f>IF(OR(K385="",N(D385)=0),"",IF(OR(F385="Cancelled",F385="Returned"),"",M385/D385))</f>
        <v/>
      </c>
      <c r="O385" s="39">
        <f>IF(OR(A385="",B385=""),"",IFERROR(A385-INDEX('Stock'!$H$2:$H$1000,MATCH(B385,'Stock'!$A$2:$A$1000,0)),""))</f>
        <v/>
      </c>
      <c r="P385" s="41">
        <f>IF(G385="","",DATE(YEAR(G385),MONTH(G385),1))</f>
        <v/>
      </c>
    </row>
    <row r="386">
      <c r="A386" s="33" t="n"/>
      <c r="C386" s="38">
        <f>IF(B386="","",IFERROR(INDEX('Stock'!$C$2:$C$1000,MATCH(B386,'Stock'!$A$2:$A$1000,0)),""))</f>
        <v/>
      </c>
      <c r="D386" s="35" t="n"/>
      <c r="G386" s="33" t="n"/>
      <c r="H386" s="36">
        <f>IF(B386="","",IFERROR(INDEX('Stock'!$G$2:$G$1000,MATCH(B386,'Stock'!$A$2:$A$1000,0)),""))</f>
        <v/>
      </c>
      <c r="I386" s="36">
        <f>IF(A386="","",EmballageDefaut)</f>
        <v/>
      </c>
      <c r="J386" s="35" t="n"/>
      <c r="K386" s="36">
        <f>IF(OR(A386="",D386=""),"",IF(OR(F386="Cancelled",F386="Returned"),0,D386-N(H386)-N(I386)-N(J386)))</f>
        <v/>
      </c>
      <c r="L386" s="36">
        <f>IF(OR(A386="",D386=""),"",IF(OR(F386="Cancelled",F386="Returned"),0,D386*TauxTotal))</f>
        <v/>
      </c>
      <c r="M386" s="36">
        <f>IF(K386="","",K386-L386)</f>
        <v/>
      </c>
      <c r="N386" s="40">
        <f>IF(OR(K386="",N(D386)=0),"",IF(OR(F386="Cancelled",F386="Returned"),"",M386/D386))</f>
        <v/>
      </c>
      <c r="O386" s="39">
        <f>IF(OR(A386="",B386=""),"",IFERROR(A386-INDEX('Stock'!$H$2:$H$1000,MATCH(B386,'Stock'!$A$2:$A$1000,0)),""))</f>
        <v/>
      </c>
      <c r="P386" s="41">
        <f>IF(G386="","",DATE(YEAR(G386),MONTH(G386),1))</f>
        <v/>
      </c>
    </row>
    <row r="387">
      <c r="A387" s="33" t="n"/>
      <c r="C387" s="38">
        <f>IF(B387="","",IFERROR(INDEX('Stock'!$C$2:$C$1000,MATCH(B387,'Stock'!$A$2:$A$1000,0)),""))</f>
        <v/>
      </c>
      <c r="D387" s="35" t="n"/>
      <c r="G387" s="33" t="n"/>
      <c r="H387" s="36">
        <f>IF(B387="","",IFERROR(INDEX('Stock'!$G$2:$G$1000,MATCH(B387,'Stock'!$A$2:$A$1000,0)),""))</f>
        <v/>
      </c>
      <c r="I387" s="36">
        <f>IF(A387="","",EmballageDefaut)</f>
        <v/>
      </c>
      <c r="J387" s="35" t="n"/>
      <c r="K387" s="36">
        <f>IF(OR(A387="",D387=""),"",IF(OR(F387="Cancelled",F387="Returned"),0,D387-N(H387)-N(I387)-N(J387)))</f>
        <v/>
      </c>
      <c r="L387" s="36">
        <f>IF(OR(A387="",D387=""),"",IF(OR(F387="Cancelled",F387="Returned"),0,D387*TauxTotal))</f>
        <v/>
      </c>
      <c r="M387" s="36">
        <f>IF(K387="","",K387-L387)</f>
        <v/>
      </c>
      <c r="N387" s="40">
        <f>IF(OR(K387="",N(D387)=0),"",IF(OR(F387="Cancelled",F387="Returned"),"",M387/D387))</f>
        <v/>
      </c>
      <c r="O387" s="39">
        <f>IF(OR(A387="",B387=""),"",IFERROR(A387-INDEX('Stock'!$H$2:$H$1000,MATCH(B387,'Stock'!$A$2:$A$1000,0)),""))</f>
        <v/>
      </c>
      <c r="P387" s="41">
        <f>IF(G387="","",DATE(YEAR(G387),MONTH(G387),1))</f>
        <v/>
      </c>
    </row>
    <row r="388">
      <c r="A388" s="33" t="n"/>
      <c r="C388" s="38">
        <f>IF(B388="","",IFERROR(INDEX('Stock'!$C$2:$C$1000,MATCH(B388,'Stock'!$A$2:$A$1000,0)),""))</f>
        <v/>
      </c>
      <c r="D388" s="35" t="n"/>
      <c r="G388" s="33" t="n"/>
      <c r="H388" s="36">
        <f>IF(B388="","",IFERROR(INDEX('Stock'!$G$2:$G$1000,MATCH(B388,'Stock'!$A$2:$A$1000,0)),""))</f>
        <v/>
      </c>
      <c r="I388" s="36">
        <f>IF(A388="","",EmballageDefaut)</f>
        <v/>
      </c>
      <c r="J388" s="35" t="n"/>
      <c r="K388" s="36">
        <f>IF(OR(A388="",D388=""),"",IF(OR(F388="Cancelled",F388="Returned"),0,D388-N(H388)-N(I388)-N(J388)))</f>
        <v/>
      </c>
      <c r="L388" s="36">
        <f>IF(OR(A388="",D388=""),"",IF(OR(F388="Cancelled",F388="Returned"),0,D388*TauxTotal))</f>
        <v/>
      </c>
      <c r="M388" s="36">
        <f>IF(K388="","",K388-L388)</f>
        <v/>
      </c>
      <c r="N388" s="40">
        <f>IF(OR(K388="",N(D388)=0),"",IF(OR(F388="Cancelled",F388="Returned"),"",M388/D388))</f>
        <v/>
      </c>
      <c r="O388" s="39">
        <f>IF(OR(A388="",B388=""),"",IFERROR(A388-INDEX('Stock'!$H$2:$H$1000,MATCH(B388,'Stock'!$A$2:$A$1000,0)),""))</f>
        <v/>
      </c>
      <c r="P388" s="41">
        <f>IF(G388="","",DATE(YEAR(G388),MONTH(G388),1))</f>
        <v/>
      </c>
    </row>
    <row r="389">
      <c r="A389" s="33" t="n"/>
      <c r="C389" s="38">
        <f>IF(B389="","",IFERROR(INDEX('Stock'!$C$2:$C$1000,MATCH(B389,'Stock'!$A$2:$A$1000,0)),""))</f>
        <v/>
      </c>
      <c r="D389" s="35" t="n"/>
      <c r="G389" s="33" t="n"/>
      <c r="H389" s="36">
        <f>IF(B389="","",IFERROR(INDEX('Stock'!$G$2:$G$1000,MATCH(B389,'Stock'!$A$2:$A$1000,0)),""))</f>
        <v/>
      </c>
      <c r="I389" s="36">
        <f>IF(A389="","",EmballageDefaut)</f>
        <v/>
      </c>
      <c r="J389" s="35" t="n"/>
      <c r="K389" s="36">
        <f>IF(OR(A389="",D389=""),"",IF(OR(F389="Cancelled",F389="Returned"),0,D389-N(H389)-N(I389)-N(J389)))</f>
        <v/>
      </c>
      <c r="L389" s="36">
        <f>IF(OR(A389="",D389=""),"",IF(OR(F389="Cancelled",F389="Returned"),0,D389*TauxTotal))</f>
        <v/>
      </c>
      <c r="M389" s="36">
        <f>IF(K389="","",K389-L389)</f>
        <v/>
      </c>
      <c r="N389" s="40">
        <f>IF(OR(K389="",N(D389)=0),"",IF(OR(F389="Cancelled",F389="Returned"),"",M389/D389))</f>
        <v/>
      </c>
      <c r="O389" s="39">
        <f>IF(OR(A389="",B389=""),"",IFERROR(A389-INDEX('Stock'!$H$2:$H$1000,MATCH(B389,'Stock'!$A$2:$A$1000,0)),""))</f>
        <v/>
      </c>
      <c r="P389" s="41">
        <f>IF(G389="","",DATE(YEAR(G389),MONTH(G389),1))</f>
        <v/>
      </c>
    </row>
    <row r="390">
      <c r="A390" s="33" t="n"/>
      <c r="C390" s="38">
        <f>IF(B390="","",IFERROR(INDEX('Stock'!$C$2:$C$1000,MATCH(B390,'Stock'!$A$2:$A$1000,0)),""))</f>
        <v/>
      </c>
      <c r="D390" s="35" t="n"/>
      <c r="G390" s="33" t="n"/>
      <c r="H390" s="36">
        <f>IF(B390="","",IFERROR(INDEX('Stock'!$G$2:$G$1000,MATCH(B390,'Stock'!$A$2:$A$1000,0)),""))</f>
        <v/>
      </c>
      <c r="I390" s="36">
        <f>IF(A390="","",EmballageDefaut)</f>
        <v/>
      </c>
      <c r="J390" s="35" t="n"/>
      <c r="K390" s="36">
        <f>IF(OR(A390="",D390=""),"",IF(OR(F390="Cancelled",F390="Returned"),0,D390-N(H390)-N(I390)-N(J390)))</f>
        <v/>
      </c>
      <c r="L390" s="36">
        <f>IF(OR(A390="",D390=""),"",IF(OR(F390="Cancelled",F390="Returned"),0,D390*TauxTotal))</f>
        <v/>
      </c>
      <c r="M390" s="36">
        <f>IF(K390="","",K390-L390)</f>
        <v/>
      </c>
      <c r="N390" s="40">
        <f>IF(OR(K390="",N(D390)=0),"",IF(OR(F390="Cancelled",F390="Returned"),"",M390/D390))</f>
        <v/>
      </c>
      <c r="O390" s="39">
        <f>IF(OR(A390="",B390=""),"",IFERROR(A390-INDEX('Stock'!$H$2:$H$1000,MATCH(B390,'Stock'!$A$2:$A$1000,0)),""))</f>
        <v/>
      </c>
      <c r="P390" s="41">
        <f>IF(G390="","",DATE(YEAR(G390),MONTH(G390),1))</f>
        <v/>
      </c>
    </row>
    <row r="391">
      <c r="A391" s="33" t="n"/>
      <c r="C391" s="38">
        <f>IF(B391="","",IFERROR(INDEX('Stock'!$C$2:$C$1000,MATCH(B391,'Stock'!$A$2:$A$1000,0)),""))</f>
        <v/>
      </c>
      <c r="D391" s="35" t="n"/>
      <c r="G391" s="33" t="n"/>
      <c r="H391" s="36">
        <f>IF(B391="","",IFERROR(INDEX('Stock'!$G$2:$G$1000,MATCH(B391,'Stock'!$A$2:$A$1000,0)),""))</f>
        <v/>
      </c>
      <c r="I391" s="36">
        <f>IF(A391="","",EmballageDefaut)</f>
        <v/>
      </c>
      <c r="J391" s="35" t="n"/>
      <c r="K391" s="36">
        <f>IF(OR(A391="",D391=""),"",IF(OR(F391="Cancelled",F391="Returned"),0,D391-N(H391)-N(I391)-N(J391)))</f>
        <v/>
      </c>
      <c r="L391" s="36">
        <f>IF(OR(A391="",D391=""),"",IF(OR(F391="Cancelled",F391="Returned"),0,D391*TauxTotal))</f>
        <v/>
      </c>
      <c r="M391" s="36">
        <f>IF(K391="","",K391-L391)</f>
        <v/>
      </c>
      <c r="N391" s="40">
        <f>IF(OR(K391="",N(D391)=0),"",IF(OR(F391="Cancelled",F391="Returned"),"",M391/D391))</f>
        <v/>
      </c>
      <c r="O391" s="39">
        <f>IF(OR(A391="",B391=""),"",IFERROR(A391-INDEX('Stock'!$H$2:$H$1000,MATCH(B391,'Stock'!$A$2:$A$1000,0)),""))</f>
        <v/>
      </c>
      <c r="P391" s="41">
        <f>IF(G391="","",DATE(YEAR(G391),MONTH(G391),1))</f>
        <v/>
      </c>
    </row>
    <row r="392">
      <c r="A392" s="33" t="n"/>
      <c r="C392" s="38">
        <f>IF(B392="","",IFERROR(INDEX('Stock'!$C$2:$C$1000,MATCH(B392,'Stock'!$A$2:$A$1000,0)),""))</f>
        <v/>
      </c>
      <c r="D392" s="35" t="n"/>
      <c r="G392" s="33" t="n"/>
      <c r="H392" s="36">
        <f>IF(B392="","",IFERROR(INDEX('Stock'!$G$2:$G$1000,MATCH(B392,'Stock'!$A$2:$A$1000,0)),""))</f>
        <v/>
      </c>
      <c r="I392" s="36">
        <f>IF(A392="","",EmballageDefaut)</f>
        <v/>
      </c>
      <c r="J392" s="35" t="n"/>
      <c r="K392" s="36">
        <f>IF(OR(A392="",D392=""),"",IF(OR(F392="Cancelled",F392="Returned"),0,D392-N(H392)-N(I392)-N(J392)))</f>
        <v/>
      </c>
      <c r="L392" s="36">
        <f>IF(OR(A392="",D392=""),"",IF(OR(F392="Cancelled",F392="Returned"),0,D392*TauxTotal))</f>
        <v/>
      </c>
      <c r="M392" s="36">
        <f>IF(K392="","",K392-L392)</f>
        <v/>
      </c>
      <c r="N392" s="40">
        <f>IF(OR(K392="",N(D392)=0),"",IF(OR(F392="Cancelled",F392="Returned"),"",M392/D392))</f>
        <v/>
      </c>
      <c r="O392" s="39">
        <f>IF(OR(A392="",B392=""),"",IFERROR(A392-INDEX('Stock'!$H$2:$H$1000,MATCH(B392,'Stock'!$A$2:$A$1000,0)),""))</f>
        <v/>
      </c>
      <c r="P392" s="41">
        <f>IF(G392="","",DATE(YEAR(G392),MONTH(G392),1))</f>
        <v/>
      </c>
    </row>
    <row r="393">
      <c r="A393" s="33" t="n"/>
      <c r="C393" s="38">
        <f>IF(B393="","",IFERROR(INDEX('Stock'!$C$2:$C$1000,MATCH(B393,'Stock'!$A$2:$A$1000,0)),""))</f>
        <v/>
      </c>
      <c r="D393" s="35" t="n"/>
      <c r="G393" s="33" t="n"/>
      <c r="H393" s="36">
        <f>IF(B393="","",IFERROR(INDEX('Stock'!$G$2:$G$1000,MATCH(B393,'Stock'!$A$2:$A$1000,0)),""))</f>
        <v/>
      </c>
      <c r="I393" s="36">
        <f>IF(A393="","",EmballageDefaut)</f>
        <v/>
      </c>
      <c r="J393" s="35" t="n"/>
      <c r="K393" s="36">
        <f>IF(OR(A393="",D393=""),"",IF(OR(F393="Cancelled",F393="Returned"),0,D393-N(H393)-N(I393)-N(J393)))</f>
        <v/>
      </c>
      <c r="L393" s="36">
        <f>IF(OR(A393="",D393=""),"",IF(OR(F393="Cancelled",F393="Returned"),0,D393*TauxTotal))</f>
        <v/>
      </c>
      <c r="M393" s="36">
        <f>IF(K393="","",K393-L393)</f>
        <v/>
      </c>
      <c r="N393" s="40">
        <f>IF(OR(K393="",N(D393)=0),"",IF(OR(F393="Cancelled",F393="Returned"),"",M393/D393))</f>
        <v/>
      </c>
      <c r="O393" s="39">
        <f>IF(OR(A393="",B393=""),"",IFERROR(A393-INDEX('Stock'!$H$2:$H$1000,MATCH(B393,'Stock'!$A$2:$A$1000,0)),""))</f>
        <v/>
      </c>
      <c r="P393" s="41">
        <f>IF(G393="","",DATE(YEAR(G393),MONTH(G393),1))</f>
        <v/>
      </c>
    </row>
    <row r="394">
      <c r="A394" s="33" t="n"/>
      <c r="C394" s="38">
        <f>IF(B394="","",IFERROR(INDEX('Stock'!$C$2:$C$1000,MATCH(B394,'Stock'!$A$2:$A$1000,0)),""))</f>
        <v/>
      </c>
      <c r="D394" s="35" t="n"/>
      <c r="G394" s="33" t="n"/>
      <c r="H394" s="36">
        <f>IF(B394="","",IFERROR(INDEX('Stock'!$G$2:$G$1000,MATCH(B394,'Stock'!$A$2:$A$1000,0)),""))</f>
        <v/>
      </c>
      <c r="I394" s="36">
        <f>IF(A394="","",EmballageDefaut)</f>
        <v/>
      </c>
      <c r="J394" s="35" t="n"/>
      <c r="K394" s="36">
        <f>IF(OR(A394="",D394=""),"",IF(OR(F394="Cancelled",F394="Returned"),0,D394-N(H394)-N(I394)-N(J394)))</f>
        <v/>
      </c>
      <c r="L394" s="36">
        <f>IF(OR(A394="",D394=""),"",IF(OR(F394="Cancelled",F394="Returned"),0,D394*TauxTotal))</f>
        <v/>
      </c>
      <c r="M394" s="36">
        <f>IF(K394="","",K394-L394)</f>
        <v/>
      </c>
      <c r="N394" s="40">
        <f>IF(OR(K394="",N(D394)=0),"",IF(OR(F394="Cancelled",F394="Returned"),"",M394/D394))</f>
        <v/>
      </c>
      <c r="O394" s="39">
        <f>IF(OR(A394="",B394=""),"",IFERROR(A394-INDEX('Stock'!$H$2:$H$1000,MATCH(B394,'Stock'!$A$2:$A$1000,0)),""))</f>
        <v/>
      </c>
      <c r="P394" s="41">
        <f>IF(G394="","",DATE(YEAR(G394),MONTH(G394),1))</f>
        <v/>
      </c>
    </row>
    <row r="395">
      <c r="A395" s="33" t="n"/>
      <c r="C395" s="38">
        <f>IF(B395="","",IFERROR(INDEX('Stock'!$C$2:$C$1000,MATCH(B395,'Stock'!$A$2:$A$1000,0)),""))</f>
        <v/>
      </c>
      <c r="D395" s="35" t="n"/>
      <c r="G395" s="33" t="n"/>
      <c r="H395" s="36">
        <f>IF(B395="","",IFERROR(INDEX('Stock'!$G$2:$G$1000,MATCH(B395,'Stock'!$A$2:$A$1000,0)),""))</f>
        <v/>
      </c>
      <c r="I395" s="36">
        <f>IF(A395="","",EmballageDefaut)</f>
        <v/>
      </c>
      <c r="J395" s="35" t="n"/>
      <c r="K395" s="36">
        <f>IF(OR(A395="",D395=""),"",IF(OR(F395="Cancelled",F395="Returned"),0,D395-N(H395)-N(I395)-N(J395)))</f>
        <v/>
      </c>
      <c r="L395" s="36">
        <f>IF(OR(A395="",D395=""),"",IF(OR(F395="Cancelled",F395="Returned"),0,D395*TauxTotal))</f>
        <v/>
      </c>
      <c r="M395" s="36">
        <f>IF(K395="","",K395-L395)</f>
        <v/>
      </c>
      <c r="N395" s="40">
        <f>IF(OR(K395="",N(D395)=0),"",IF(OR(F395="Cancelled",F395="Returned"),"",M395/D395))</f>
        <v/>
      </c>
      <c r="O395" s="39">
        <f>IF(OR(A395="",B395=""),"",IFERROR(A395-INDEX('Stock'!$H$2:$H$1000,MATCH(B395,'Stock'!$A$2:$A$1000,0)),""))</f>
        <v/>
      </c>
      <c r="P395" s="41">
        <f>IF(G395="","",DATE(YEAR(G395),MONTH(G395),1))</f>
        <v/>
      </c>
    </row>
    <row r="396">
      <c r="A396" s="33" t="n"/>
      <c r="C396" s="38">
        <f>IF(B396="","",IFERROR(INDEX('Stock'!$C$2:$C$1000,MATCH(B396,'Stock'!$A$2:$A$1000,0)),""))</f>
        <v/>
      </c>
      <c r="D396" s="35" t="n"/>
      <c r="G396" s="33" t="n"/>
      <c r="H396" s="36">
        <f>IF(B396="","",IFERROR(INDEX('Stock'!$G$2:$G$1000,MATCH(B396,'Stock'!$A$2:$A$1000,0)),""))</f>
        <v/>
      </c>
      <c r="I396" s="36">
        <f>IF(A396="","",EmballageDefaut)</f>
        <v/>
      </c>
      <c r="J396" s="35" t="n"/>
      <c r="K396" s="36">
        <f>IF(OR(A396="",D396=""),"",IF(OR(F396="Cancelled",F396="Returned"),0,D396-N(H396)-N(I396)-N(J396)))</f>
        <v/>
      </c>
      <c r="L396" s="36">
        <f>IF(OR(A396="",D396=""),"",IF(OR(F396="Cancelled",F396="Returned"),0,D396*TauxTotal))</f>
        <v/>
      </c>
      <c r="M396" s="36">
        <f>IF(K396="","",K396-L396)</f>
        <v/>
      </c>
      <c r="N396" s="40">
        <f>IF(OR(K396="",N(D396)=0),"",IF(OR(F396="Cancelled",F396="Returned"),"",M396/D396))</f>
        <v/>
      </c>
      <c r="O396" s="39">
        <f>IF(OR(A396="",B396=""),"",IFERROR(A396-INDEX('Stock'!$H$2:$H$1000,MATCH(B396,'Stock'!$A$2:$A$1000,0)),""))</f>
        <v/>
      </c>
      <c r="P396" s="41">
        <f>IF(G396="","",DATE(YEAR(G396),MONTH(G396),1))</f>
        <v/>
      </c>
    </row>
    <row r="397">
      <c r="A397" s="33" t="n"/>
      <c r="C397" s="38">
        <f>IF(B397="","",IFERROR(INDEX('Stock'!$C$2:$C$1000,MATCH(B397,'Stock'!$A$2:$A$1000,0)),""))</f>
        <v/>
      </c>
      <c r="D397" s="35" t="n"/>
      <c r="G397" s="33" t="n"/>
      <c r="H397" s="36">
        <f>IF(B397="","",IFERROR(INDEX('Stock'!$G$2:$G$1000,MATCH(B397,'Stock'!$A$2:$A$1000,0)),""))</f>
        <v/>
      </c>
      <c r="I397" s="36">
        <f>IF(A397="","",EmballageDefaut)</f>
        <v/>
      </c>
      <c r="J397" s="35" t="n"/>
      <c r="K397" s="36">
        <f>IF(OR(A397="",D397=""),"",IF(OR(F397="Cancelled",F397="Returned"),0,D397-N(H397)-N(I397)-N(J397)))</f>
        <v/>
      </c>
      <c r="L397" s="36">
        <f>IF(OR(A397="",D397=""),"",IF(OR(F397="Cancelled",F397="Returned"),0,D397*TauxTotal))</f>
        <v/>
      </c>
      <c r="M397" s="36">
        <f>IF(K397="","",K397-L397)</f>
        <v/>
      </c>
      <c r="N397" s="40">
        <f>IF(OR(K397="",N(D397)=0),"",IF(OR(F397="Cancelled",F397="Returned"),"",M397/D397))</f>
        <v/>
      </c>
      <c r="O397" s="39">
        <f>IF(OR(A397="",B397=""),"",IFERROR(A397-INDEX('Stock'!$H$2:$H$1000,MATCH(B397,'Stock'!$A$2:$A$1000,0)),""))</f>
        <v/>
      </c>
      <c r="P397" s="41">
        <f>IF(G397="","",DATE(YEAR(G397),MONTH(G397),1))</f>
        <v/>
      </c>
    </row>
    <row r="398">
      <c r="A398" s="33" t="n"/>
      <c r="C398" s="38">
        <f>IF(B398="","",IFERROR(INDEX('Stock'!$C$2:$C$1000,MATCH(B398,'Stock'!$A$2:$A$1000,0)),""))</f>
        <v/>
      </c>
      <c r="D398" s="35" t="n"/>
      <c r="G398" s="33" t="n"/>
      <c r="H398" s="36">
        <f>IF(B398="","",IFERROR(INDEX('Stock'!$G$2:$G$1000,MATCH(B398,'Stock'!$A$2:$A$1000,0)),""))</f>
        <v/>
      </c>
      <c r="I398" s="36">
        <f>IF(A398="","",EmballageDefaut)</f>
        <v/>
      </c>
      <c r="J398" s="35" t="n"/>
      <c r="K398" s="36">
        <f>IF(OR(A398="",D398=""),"",IF(OR(F398="Cancelled",F398="Returned"),0,D398-N(H398)-N(I398)-N(J398)))</f>
        <v/>
      </c>
      <c r="L398" s="36">
        <f>IF(OR(A398="",D398=""),"",IF(OR(F398="Cancelled",F398="Returned"),0,D398*TauxTotal))</f>
        <v/>
      </c>
      <c r="M398" s="36">
        <f>IF(K398="","",K398-L398)</f>
        <v/>
      </c>
      <c r="N398" s="40">
        <f>IF(OR(K398="",N(D398)=0),"",IF(OR(F398="Cancelled",F398="Returned"),"",M398/D398))</f>
        <v/>
      </c>
      <c r="O398" s="39">
        <f>IF(OR(A398="",B398=""),"",IFERROR(A398-INDEX('Stock'!$H$2:$H$1000,MATCH(B398,'Stock'!$A$2:$A$1000,0)),""))</f>
        <v/>
      </c>
      <c r="P398" s="41">
        <f>IF(G398="","",DATE(YEAR(G398),MONTH(G398),1))</f>
        <v/>
      </c>
    </row>
    <row r="399">
      <c r="A399" s="33" t="n"/>
      <c r="C399" s="38">
        <f>IF(B399="","",IFERROR(INDEX('Stock'!$C$2:$C$1000,MATCH(B399,'Stock'!$A$2:$A$1000,0)),""))</f>
        <v/>
      </c>
      <c r="D399" s="35" t="n"/>
      <c r="G399" s="33" t="n"/>
      <c r="H399" s="36">
        <f>IF(B399="","",IFERROR(INDEX('Stock'!$G$2:$G$1000,MATCH(B399,'Stock'!$A$2:$A$1000,0)),""))</f>
        <v/>
      </c>
      <c r="I399" s="36">
        <f>IF(A399="","",EmballageDefaut)</f>
        <v/>
      </c>
      <c r="J399" s="35" t="n"/>
      <c r="K399" s="36">
        <f>IF(OR(A399="",D399=""),"",IF(OR(F399="Cancelled",F399="Returned"),0,D399-N(H399)-N(I399)-N(J399)))</f>
        <v/>
      </c>
      <c r="L399" s="36">
        <f>IF(OR(A399="",D399=""),"",IF(OR(F399="Cancelled",F399="Returned"),0,D399*TauxTotal))</f>
        <v/>
      </c>
      <c r="M399" s="36">
        <f>IF(K399="","",K399-L399)</f>
        <v/>
      </c>
      <c r="N399" s="40">
        <f>IF(OR(K399="",N(D399)=0),"",IF(OR(F399="Cancelled",F399="Returned"),"",M399/D399))</f>
        <v/>
      </c>
      <c r="O399" s="39">
        <f>IF(OR(A399="",B399=""),"",IFERROR(A399-INDEX('Stock'!$H$2:$H$1000,MATCH(B399,'Stock'!$A$2:$A$1000,0)),""))</f>
        <v/>
      </c>
      <c r="P399" s="41">
        <f>IF(G399="","",DATE(YEAR(G399),MONTH(G399),1))</f>
        <v/>
      </c>
    </row>
    <row r="400">
      <c r="A400" s="33" t="n"/>
      <c r="C400" s="38">
        <f>IF(B400="","",IFERROR(INDEX('Stock'!$C$2:$C$1000,MATCH(B400,'Stock'!$A$2:$A$1000,0)),""))</f>
        <v/>
      </c>
      <c r="D400" s="35" t="n"/>
      <c r="G400" s="33" t="n"/>
      <c r="H400" s="36">
        <f>IF(B400="","",IFERROR(INDEX('Stock'!$G$2:$G$1000,MATCH(B400,'Stock'!$A$2:$A$1000,0)),""))</f>
        <v/>
      </c>
      <c r="I400" s="36">
        <f>IF(A400="","",EmballageDefaut)</f>
        <v/>
      </c>
      <c r="J400" s="35" t="n"/>
      <c r="K400" s="36">
        <f>IF(OR(A400="",D400=""),"",IF(OR(F400="Cancelled",F400="Returned"),0,D400-N(H400)-N(I400)-N(J400)))</f>
        <v/>
      </c>
      <c r="L400" s="36">
        <f>IF(OR(A400="",D400=""),"",IF(OR(F400="Cancelled",F400="Returned"),0,D400*TauxTotal))</f>
        <v/>
      </c>
      <c r="M400" s="36">
        <f>IF(K400="","",K400-L400)</f>
        <v/>
      </c>
      <c r="N400" s="40">
        <f>IF(OR(K400="",N(D400)=0),"",IF(OR(F400="Cancelled",F400="Returned"),"",M400/D400))</f>
        <v/>
      </c>
      <c r="O400" s="39">
        <f>IF(OR(A400="",B400=""),"",IFERROR(A400-INDEX('Stock'!$H$2:$H$1000,MATCH(B400,'Stock'!$A$2:$A$1000,0)),""))</f>
        <v/>
      </c>
      <c r="P400" s="41">
        <f>IF(G400="","",DATE(YEAR(G400),MONTH(G400),1))</f>
        <v/>
      </c>
    </row>
    <row r="401">
      <c r="A401" s="33" t="n"/>
      <c r="C401" s="38">
        <f>IF(B401="","",IFERROR(INDEX('Stock'!$C$2:$C$1000,MATCH(B401,'Stock'!$A$2:$A$1000,0)),""))</f>
        <v/>
      </c>
      <c r="D401" s="35" t="n"/>
      <c r="G401" s="33" t="n"/>
      <c r="H401" s="36">
        <f>IF(B401="","",IFERROR(INDEX('Stock'!$G$2:$G$1000,MATCH(B401,'Stock'!$A$2:$A$1000,0)),""))</f>
        <v/>
      </c>
      <c r="I401" s="36">
        <f>IF(A401="","",EmballageDefaut)</f>
        <v/>
      </c>
      <c r="J401" s="35" t="n"/>
      <c r="K401" s="36">
        <f>IF(OR(A401="",D401=""),"",IF(OR(F401="Cancelled",F401="Returned"),0,D401-N(H401)-N(I401)-N(J401)))</f>
        <v/>
      </c>
      <c r="L401" s="36">
        <f>IF(OR(A401="",D401=""),"",IF(OR(F401="Cancelled",F401="Returned"),0,D401*TauxTotal))</f>
        <v/>
      </c>
      <c r="M401" s="36">
        <f>IF(K401="","",K401-L401)</f>
        <v/>
      </c>
      <c r="N401" s="40">
        <f>IF(OR(K401="",N(D401)=0),"",IF(OR(F401="Cancelled",F401="Returned"),"",M401/D401))</f>
        <v/>
      </c>
      <c r="O401" s="39">
        <f>IF(OR(A401="",B401=""),"",IFERROR(A401-INDEX('Stock'!$H$2:$H$1000,MATCH(B401,'Stock'!$A$2:$A$1000,0)),""))</f>
        <v/>
      </c>
      <c r="P401" s="41">
        <f>IF(G401="","",DATE(YEAR(G401),MONTH(G401),1))</f>
        <v/>
      </c>
    </row>
    <row r="402">
      <c r="A402" s="33" t="n"/>
      <c r="C402" s="38">
        <f>IF(B402="","",IFERROR(INDEX('Stock'!$C$2:$C$1000,MATCH(B402,'Stock'!$A$2:$A$1000,0)),""))</f>
        <v/>
      </c>
      <c r="D402" s="35" t="n"/>
      <c r="G402" s="33" t="n"/>
      <c r="H402" s="36">
        <f>IF(B402="","",IFERROR(INDEX('Stock'!$G$2:$G$1000,MATCH(B402,'Stock'!$A$2:$A$1000,0)),""))</f>
        <v/>
      </c>
      <c r="I402" s="36">
        <f>IF(A402="","",EmballageDefaut)</f>
        <v/>
      </c>
      <c r="J402" s="35" t="n"/>
      <c r="K402" s="36">
        <f>IF(OR(A402="",D402=""),"",IF(OR(F402="Cancelled",F402="Returned"),0,D402-N(H402)-N(I402)-N(J402)))</f>
        <v/>
      </c>
      <c r="L402" s="36">
        <f>IF(OR(A402="",D402=""),"",IF(OR(F402="Cancelled",F402="Returned"),0,D402*TauxTotal))</f>
        <v/>
      </c>
      <c r="M402" s="36">
        <f>IF(K402="","",K402-L402)</f>
        <v/>
      </c>
      <c r="N402" s="40">
        <f>IF(OR(K402="",N(D402)=0),"",IF(OR(F402="Cancelled",F402="Returned"),"",M402/D402))</f>
        <v/>
      </c>
      <c r="O402" s="39">
        <f>IF(OR(A402="",B402=""),"",IFERROR(A402-INDEX('Stock'!$H$2:$H$1000,MATCH(B402,'Stock'!$A$2:$A$1000,0)),""))</f>
        <v/>
      </c>
      <c r="P402" s="41">
        <f>IF(G402="","",DATE(YEAR(G402),MONTH(G402),1))</f>
        <v/>
      </c>
    </row>
    <row r="403">
      <c r="A403" s="33" t="n"/>
      <c r="C403" s="38">
        <f>IF(B403="","",IFERROR(INDEX('Stock'!$C$2:$C$1000,MATCH(B403,'Stock'!$A$2:$A$1000,0)),""))</f>
        <v/>
      </c>
      <c r="D403" s="35" t="n"/>
      <c r="G403" s="33" t="n"/>
      <c r="H403" s="36">
        <f>IF(B403="","",IFERROR(INDEX('Stock'!$G$2:$G$1000,MATCH(B403,'Stock'!$A$2:$A$1000,0)),""))</f>
        <v/>
      </c>
      <c r="I403" s="36">
        <f>IF(A403="","",EmballageDefaut)</f>
        <v/>
      </c>
      <c r="J403" s="35" t="n"/>
      <c r="K403" s="36">
        <f>IF(OR(A403="",D403=""),"",IF(OR(F403="Cancelled",F403="Returned"),0,D403-N(H403)-N(I403)-N(J403)))</f>
        <v/>
      </c>
      <c r="L403" s="36">
        <f>IF(OR(A403="",D403=""),"",IF(OR(F403="Cancelled",F403="Returned"),0,D403*TauxTotal))</f>
        <v/>
      </c>
      <c r="M403" s="36">
        <f>IF(K403="","",K403-L403)</f>
        <v/>
      </c>
      <c r="N403" s="40">
        <f>IF(OR(K403="",N(D403)=0),"",IF(OR(F403="Cancelled",F403="Returned"),"",M403/D403))</f>
        <v/>
      </c>
      <c r="O403" s="39">
        <f>IF(OR(A403="",B403=""),"",IFERROR(A403-INDEX('Stock'!$H$2:$H$1000,MATCH(B403,'Stock'!$A$2:$A$1000,0)),""))</f>
        <v/>
      </c>
      <c r="P403" s="41">
        <f>IF(G403="","",DATE(YEAR(G403),MONTH(G403),1))</f>
        <v/>
      </c>
    </row>
    <row r="404">
      <c r="A404" s="33" t="n"/>
      <c r="C404" s="38">
        <f>IF(B404="","",IFERROR(INDEX('Stock'!$C$2:$C$1000,MATCH(B404,'Stock'!$A$2:$A$1000,0)),""))</f>
        <v/>
      </c>
      <c r="D404" s="35" t="n"/>
      <c r="G404" s="33" t="n"/>
      <c r="H404" s="36">
        <f>IF(B404="","",IFERROR(INDEX('Stock'!$G$2:$G$1000,MATCH(B404,'Stock'!$A$2:$A$1000,0)),""))</f>
        <v/>
      </c>
      <c r="I404" s="36">
        <f>IF(A404="","",EmballageDefaut)</f>
        <v/>
      </c>
      <c r="J404" s="35" t="n"/>
      <c r="K404" s="36">
        <f>IF(OR(A404="",D404=""),"",IF(OR(F404="Cancelled",F404="Returned"),0,D404-N(H404)-N(I404)-N(J404)))</f>
        <v/>
      </c>
      <c r="L404" s="36">
        <f>IF(OR(A404="",D404=""),"",IF(OR(F404="Cancelled",F404="Returned"),0,D404*TauxTotal))</f>
        <v/>
      </c>
      <c r="M404" s="36">
        <f>IF(K404="","",K404-L404)</f>
        <v/>
      </c>
      <c r="N404" s="40">
        <f>IF(OR(K404="",N(D404)=0),"",IF(OR(F404="Cancelled",F404="Returned"),"",M404/D404))</f>
        <v/>
      </c>
      <c r="O404" s="39">
        <f>IF(OR(A404="",B404=""),"",IFERROR(A404-INDEX('Stock'!$H$2:$H$1000,MATCH(B404,'Stock'!$A$2:$A$1000,0)),""))</f>
        <v/>
      </c>
      <c r="P404" s="41">
        <f>IF(G404="","",DATE(YEAR(G404),MONTH(G404),1))</f>
        <v/>
      </c>
    </row>
    <row r="405">
      <c r="A405" s="33" t="n"/>
      <c r="C405" s="38">
        <f>IF(B405="","",IFERROR(INDEX('Stock'!$C$2:$C$1000,MATCH(B405,'Stock'!$A$2:$A$1000,0)),""))</f>
        <v/>
      </c>
      <c r="D405" s="35" t="n"/>
      <c r="G405" s="33" t="n"/>
      <c r="H405" s="36">
        <f>IF(B405="","",IFERROR(INDEX('Stock'!$G$2:$G$1000,MATCH(B405,'Stock'!$A$2:$A$1000,0)),""))</f>
        <v/>
      </c>
      <c r="I405" s="36">
        <f>IF(A405="","",EmballageDefaut)</f>
        <v/>
      </c>
      <c r="J405" s="35" t="n"/>
      <c r="K405" s="36">
        <f>IF(OR(A405="",D405=""),"",IF(OR(F405="Cancelled",F405="Returned"),0,D405-N(H405)-N(I405)-N(J405)))</f>
        <v/>
      </c>
      <c r="L405" s="36">
        <f>IF(OR(A405="",D405=""),"",IF(OR(F405="Cancelled",F405="Returned"),0,D405*TauxTotal))</f>
        <v/>
      </c>
      <c r="M405" s="36">
        <f>IF(K405="","",K405-L405)</f>
        <v/>
      </c>
      <c r="N405" s="40">
        <f>IF(OR(K405="",N(D405)=0),"",IF(OR(F405="Cancelled",F405="Returned"),"",M405/D405))</f>
        <v/>
      </c>
      <c r="O405" s="39">
        <f>IF(OR(A405="",B405=""),"",IFERROR(A405-INDEX('Stock'!$H$2:$H$1000,MATCH(B405,'Stock'!$A$2:$A$1000,0)),""))</f>
        <v/>
      </c>
      <c r="P405" s="41">
        <f>IF(G405="","",DATE(YEAR(G405),MONTH(G405),1))</f>
        <v/>
      </c>
    </row>
    <row r="406">
      <c r="A406" s="33" t="n"/>
      <c r="C406" s="38">
        <f>IF(B406="","",IFERROR(INDEX('Stock'!$C$2:$C$1000,MATCH(B406,'Stock'!$A$2:$A$1000,0)),""))</f>
        <v/>
      </c>
      <c r="D406" s="35" t="n"/>
      <c r="G406" s="33" t="n"/>
      <c r="H406" s="36">
        <f>IF(B406="","",IFERROR(INDEX('Stock'!$G$2:$G$1000,MATCH(B406,'Stock'!$A$2:$A$1000,0)),""))</f>
        <v/>
      </c>
      <c r="I406" s="36">
        <f>IF(A406="","",EmballageDefaut)</f>
        <v/>
      </c>
      <c r="J406" s="35" t="n"/>
      <c r="K406" s="36">
        <f>IF(OR(A406="",D406=""),"",IF(OR(F406="Cancelled",F406="Returned"),0,D406-N(H406)-N(I406)-N(J406)))</f>
        <v/>
      </c>
      <c r="L406" s="36">
        <f>IF(OR(A406="",D406=""),"",IF(OR(F406="Cancelled",F406="Returned"),0,D406*TauxTotal))</f>
        <v/>
      </c>
      <c r="M406" s="36">
        <f>IF(K406="","",K406-L406)</f>
        <v/>
      </c>
      <c r="N406" s="40">
        <f>IF(OR(K406="",N(D406)=0),"",IF(OR(F406="Cancelled",F406="Returned"),"",M406/D406))</f>
        <v/>
      </c>
      <c r="O406" s="39">
        <f>IF(OR(A406="",B406=""),"",IFERROR(A406-INDEX('Stock'!$H$2:$H$1000,MATCH(B406,'Stock'!$A$2:$A$1000,0)),""))</f>
        <v/>
      </c>
      <c r="P406" s="41">
        <f>IF(G406="","",DATE(YEAR(G406),MONTH(G406),1))</f>
        <v/>
      </c>
    </row>
    <row r="407">
      <c r="A407" s="33" t="n"/>
      <c r="C407" s="38">
        <f>IF(B407="","",IFERROR(INDEX('Stock'!$C$2:$C$1000,MATCH(B407,'Stock'!$A$2:$A$1000,0)),""))</f>
        <v/>
      </c>
      <c r="D407" s="35" t="n"/>
      <c r="G407" s="33" t="n"/>
      <c r="H407" s="36">
        <f>IF(B407="","",IFERROR(INDEX('Stock'!$G$2:$G$1000,MATCH(B407,'Stock'!$A$2:$A$1000,0)),""))</f>
        <v/>
      </c>
      <c r="I407" s="36">
        <f>IF(A407="","",EmballageDefaut)</f>
        <v/>
      </c>
      <c r="J407" s="35" t="n"/>
      <c r="K407" s="36">
        <f>IF(OR(A407="",D407=""),"",IF(OR(F407="Cancelled",F407="Returned"),0,D407-N(H407)-N(I407)-N(J407)))</f>
        <v/>
      </c>
      <c r="L407" s="36">
        <f>IF(OR(A407="",D407=""),"",IF(OR(F407="Cancelled",F407="Returned"),0,D407*TauxTotal))</f>
        <v/>
      </c>
      <c r="M407" s="36">
        <f>IF(K407="","",K407-L407)</f>
        <v/>
      </c>
      <c r="N407" s="40">
        <f>IF(OR(K407="",N(D407)=0),"",IF(OR(F407="Cancelled",F407="Returned"),"",M407/D407))</f>
        <v/>
      </c>
      <c r="O407" s="39">
        <f>IF(OR(A407="",B407=""),"",IFERROR(A407-INDEX('Stock'!$H$2:$H$1000,MATCH(B407,'Stock'!$A$2:$A$1000,0)),""))</f>
        <v/>
      </c>
      <c r="P407" s="41">
        <f>IF(G407="","",DATE(YEAR(G407),MONTH(G407),1))</f>
        <v/>
      </c>
    </row>
    <row r="408">
      <c r="A408" s="33" t="n"/>
      <c r="C408" s="38">
        <f>IF(B408="","",IFERROR(INDEX('Stock'!$C$2:$C$1000,MATCH(B408,'Stock'!$A$2:$A$1000,0)),""))</f>
        <v/>
      </c>
      <c r="D408" s="35" t="n"/>
      <c r="G408" s="33" t="n"/>
      <c r="H408" s="36">
        <f>IF(B408="","",IFERROR(INDEX('Stock'!$G$2:$G$1000,MATCH(B408,'Stock'!$A$2:$A$1000,0)),""))</f>
        <v/>
      </c>
      <c r="I408" s="36">
        <f>IF(A408="","",EmballageDefaut)</f>
        <v/>
      </c>
      <c r="J408" s="35" t="n"/>
      <c r="K408" s="36">
        <f>IF(OR(A408="",D408=""),"",IF(OR(F408="Cancelled",F408="Returned"),0,D408-N(H408)-N(I408)-N(J408)))</f>
        <v/>
      </c>
      <c r="L408" s="36">
        <f>IF(OR(A408="",D408=""),"",IF(OR(F408="Cancelled",F408="Returned"),0,D408*TauxTotal))</f>
        <v/>
      </c>
      <c r="M408" s="36">
        <f>IF(K408="","",K408-L408)</f>
        <v/>
      </c>
      <c r="N408" s="40">
        <f>IF(OR(K408="",N(D408)=0),"",IF(OR(F408="Cancelled",F408="Returned"),"",M408/D408))</f>
        <v/>
      </c>
      <c r="O408" s="39">
        <f>IF(OR(A408="",B408=""),"",IFERROR(A408-INDEX('Stock'!$H$2:$H$1000,MATCH(B408,'Stock'!$A$2:$A$1000,0)),""))</f>
        <v/>
      </c>
      <c r="P408" s="41">
        <f>IF(G408="","",DATE(YEAR(G408),MONTH(G408),1))</f>
        <v/>
      </c>
    </row>
    <row r="409">
      <c r="A409" s="33" t="n"/>
      <c r="C409" s="38">
        <f>IF(B409="","",IFERROR(INDEX('Stock'!$C$2:$C$1000,MATCH(B409,'Stock'!$A$2:$A$1000,0)),""))</f>
        <v/>
      </c>
      <c r="D409" s="35" t="n"/>
      <c r="G409" s="33" t="n"/>
      <c r="H409" s="36">
        <f>IF(B409="","",IFERROR(INDEX('Stock'!$G$2:$G$1000,MATCH(B409,'Stock'!$A$2:$A$1000,0)),""))</f>
        <v/>
      </c>
      <c r="I409" s="36">
        <f>IF(A409="","",EmballageDefaut)</f>
        <v/>
      </c>
      <c r="J409" s="35" t="n"/>
      <c r="K409" s="36">
        <f>IF(OR(A409="",D409=""),"",IF(OR(F409="Cancelled",F409="Returned"),0,D409-N(H409)-N(I409)-N(J409)))</f>
        <v/>
      </c>
      <c r="L409" s="36">
        <f>IF(OR(A409="",D409=""),"",IF(OR(F409="Cancelled",F409="Returned"),0,D409*TauxTotal))</f>
        <v/>
      </c>
      <c r="M409" s="36">
        <f>IF(K409="","",K409-L409)</f>
        <v/>
      </c>
      <c r="N409" s="40">
        <f>IF(OR(K409="",N(D409)=0),"",IF(OR(F409="Cancelled",F409="Returned"),"",M409/D409))</f>
        <v/>
      </c>
      <c r="O409" s="39">
        <f>IF(OR(A409="",B409=""),"",IFERROR(A409-INDEX('Stock'!$H$2:$H$1000,MATCH(B409,'Stock'!$A$2:$A$1000,0)),""))</f>
        <v/>
      </c>
      <c r="P409" s="41">
        <f>IF(G409="","",DATE(YEAR(G409),MONTH(G409),1))</f>
        <v/>
      </c>
    </row>
    <row r="410">
      <c r="A410" s="33" t="n"/>
      <c r="C410" s="38">
        <f>IF(B410="","",IFERROR(INDEX('Stock'!$C$2:$C$1000,MATCH(B410,'Stock'!$A$2:$A$1000,0)),""))</f>
        <v/>
      </c>
      <c r="D410" s="35" t="n"/>
      <c r="G410" s="33" t="n"/>
      <c r="H410" s="36">
        <f>IF(B410="","",IFERROR(INDEX('Stock'!$G$2:$G$1000,MATCH(B410,'Stock'!$A$2:$A$1000,0)),""))</f>
        <v/>
      </c>
      <c r="I410" s="36">
        <f>IF(A410="","",EmballageDefaut)</f>
        <v/>
      </c>
      <c r="J410" s="35" t="n"/>
      <c r="K410" s="36">
        <f>IF(OR(A410="",D410=""),"",IF(OR(F410="Cancelled",F410="Returned"),0,D410-N(H410)-N(I410)-N(J410)))</f>
        <v/>
      </c>
      <c r="L410" s="36">
        <f>IF(OR(A410="",D410=""),"",IF(OR(F410="Cancelled",F410="Returned"),0,D410*TauxTotal))</f>
        <v/>
      </c>
      <c r="M410" s="36">
        <f>IF(K410="","",K410-L410)</f>
        <v/>
      </c>
      <c r="N410" s="40">
        <f>IF(OR(K410="",N(D410)=0),"",IF(OR(F410="Cancelled",F410="Returned"),"",M410/D410))</f>
        <v/>
      </c>
      <c r="O410" s="39">
        <f>IF(OR(A410="",B410=""),"",IFERROR(A410-INDEX('Stock'!$H$2:$H$1000,MATCH(B410,'Stock'!$A$2:$A$1000,0)),""))</f>
        <v/>
      </c>
      <c r="P410" s="41">
        <f>IF(G410="","",DATE(YEAR(G410),MONTH(G410),1))</f>
        <v/>
      </c>
    </row>
    <row r="411">
      <c r="A411" s="33" t="n"/>
      <c r="C411" s="38">
        <f>IF(B411="","",IFERROR(INDEX('Stock'!$C$2:$C$1000,MATCH(B411,'Stock'!$A$2:$A$1000,0)),""))</f>
        <v/>
      </c>
      <c r="D411" s="35" t="n"/>
      <c r="G411" s="33" t="n"/>
      <c r="H411" s="36">
        <f>IF(B411="","",IFERROR(INDEX('Stock'!$G$2:$G$1000,MATCH(B411,'Stock'!$A$2:$A$1000,0)),""))</f>
        <v/>
      </c>
      <c r="I411" s="36">
        <f>IF(A411="","",EmballageDefaut)</f>
        <v/>
      </c>
      <c r="J411" s="35" t="n"/>
      <c r="K411" s="36">
        <f>IF(OR(A411="",D411=""),"",IF(OR(F411="Cancelled",F411="Returned"),0,D411-N(H411)-N(I411)-N(J411)))</f>
        <v/>
      </c>
      <c r="L411" s="36">
        <f>IF(OR(A411="",D411=""),"",IF(OR(F411="Cancelled",F411="Returned"),0,D411*TauxTotal))</f>
        <v/>
      </c>
      <c r="M411" s="36">
        <f>IF(K411="","",K411-L411)</f>
        <v/>
      </c>
      <c r="N411" s="40">
        <f>IF(OR(K411="",N(D411)=0),"",IF(OR(F411="Cancelled",F411="Returned"),"",M411/D411))</f>
        <v/>
      </c>
      <c r="O411" s="39">
        <f>IF(OR(A411="",B411=""),"",IFERROR(A411-INDEX('Stock'!$H$2:$H$1000,MATCH(B411,'Stock'!$A$2:$A$1000,0)),""))</f>
        <v/>
      </c>
      <c r="P411" s="41">
        <f>IF(G411="","",DATE(YEAR(G411),MONTH(G411),1))</f>
        <v/>
      </c>
    </row>
    <row r="412">
      <c r="A412" s="33" t="n"/>
      <c r="C412" s="38">
        <f>IF(B412="","",IFERROR(INDEX('Stock'!$C$2:$C$1000,MATCH(B412,'Stock'!$A$2:$A$1000,0)),""))</f>
        <v/>
      </c>
      <c r="D412" s="35" t="n"/>
      <c r="G412" s="33" t="n"/>
      <c r="H412" s="36">
        <f>IF(B412="","",IFERROR(INDEX('Stock'!$G$2:$G$1000,MATCH(B412,'Stock'!$A$2:$A$1000,0)),""))</f>
        <v/>
      </c>
      <c r="I412" s="36">
        <f>IF(A412="","",EmballageDefaut)</f>
        <v/>
      </c>
      <c r="J412" s="35" t="n"/>
      <c r="K412" s="36">
        <f>IF(OR(A412="",D412=""),"",IF(OR(F412="Cancelled",F412="Returned"),0,D412-N(H412)-N(I412)-N(J412)))</f>
        <v/>
      </c>
      <c r="L412" s="36">
        <f>IF(OR(A412="",D412=""),"",IF(OR(F412="Cancelled",F412="Returned"),0,D412*TauxTotal))</f>
        <v/>
      </c>
      <c r="M412" s="36">
        <f>IF(K412="","",K412-L412)</f>
        <v/>
      </c>
      <c r="N412" s="40">
        <f>IF(OR(K412="",N(D412)=0),"",IF(OR(F412="Cancelled",F412="Returned"),"",M412/D412))</f>
        <v/>
      </c>
      <c r="O412" s="39">
        <f>IF(OR(A412="",B412=""),"",IFERROR(A412-INDEX('Stock'!$H$2:$H$1000,MATCH(B412,'Stock'!$A$2:$A$1000,0)),""))</f>
        <v/>
      </c>
      <c r="P412" s="41">
        <f>IF(G412="","",DATE(YEAR(G412),MONTH(G412),1))</f>
        <v/>
      </c>
    </row>
    <row r="413">
      <c r="A413" s="33" t="n"/>
      <c r="C413" s="38">
        <f>IF(B413="","",IFERROR(INDEX('Stock'!$C$2:$C$1000,MATCH(B413,'Stock'!$A$2:$A$1000,0)),""))</f>
        <v/>
      </c>
      <c r="D413" s="35" t="n"/>
      <c r="G413" s="33" t="n"/>
      <c r="H413" s="36">
        <f>IF(B413="","",IFERROR(INDEX('Stock'!$G$2:$G$1000,MATCH(B413,'Stock'!$A$2:$A$1000,0)),""))</f>
        <v/>
      </c>
      <c r="I413" s="36">
        <f>IF(A413="","",EmballageDefaut)</f>
        <v/>
      </c>
      <c r="J413" s="35" t="n"/>
      <c r="K413" s="36">
        <f>IF(OR(A413="",D413=""),"",IF(OR(F413="Cancelled",F413="Returned"),0,D413-N(H413)-N(I413)-N(J413)))</f>
        <v/>
      </c>
      <c r="L413" s="36">
        <f>IF(OR(A413="",D413=""),"",IF(OR(F413="Cancelled",F413="Returned"),0,D413*TauxTotal))</f>
        <v/>
      </c>
      <c r="M413" s="36">
        <f>IF(K413="","",K413-L413)</f>
        <v/>
      </c>
      <c r="N413" s="40">
        <f>IF(OR(K413="",N(D413)=0),"",IF(OR(F413="Cancelled",F413="Returned"),"",M413/D413))</f>
        <v/>
      </c>
      <c r="O413" s="39">
        <f>IF(OR(A413="",B413=""),"",IFERROR(A413-INDEX('Stock'!$H$2:$H$1000,MATCH(B413,'Stock'!$A$2:$A$1000,0)),""))</f>
        <v/>
      </c>
      <c r="P413" s="41">
        <f>IF(G413="","",DATE(YEAR(G413),MONTH(G413),1))</f>
        <v/>
      </c>
    </row>
    <row r="414">
      <c r="A414" s="33" t="n"/>
      <c r="C414" s="38">
        <f>IF(B414="","",IFERROR(INDEX('Stock'!$C$2:$C$1000,MATCH(B414,'Stock'!$A$2:$A$1000,0)),""))</f>
        <v/>
      </c>
      <c r="D414" s="35" t="n"/>
      <c r="G414" s="33" t="n"/>
      <c r="H414" s="36">
        <f>IF(B414="","",IFERROR(INDEX('Stock'!$G$2:$G$1000,MATCH(B414,'Stock'!$A$2:$A$1000,0)),""))</f>
        <v/>
      </c>
      <c r="I414" s="36">
        <f>IF(A414="","",EmballageDefaut)</f>
        <v/>
      </c>
      <c r="J414" s="35" t="n"/>
      <c r="K414" s="36">
        <f>IF(OR(A414="",D414=""),"",IF(OR(F414="Cancelled",F414="Returned"),0,D414-N(H414)-N(I414)-N(J414)))</f>
        <v/>
      </c>
      <c r="L414" s="36">
        <f>IF(OR(A414="",D414=""),"",IF(OR(F414="Cancelled",F414="Returned"),0,D414*TauxTotal))</f>
        <v/>
      </c>
      <c r="M414" s="36">
        <f>IF(K414="","",K414-L414)</f>
        <v/>
      </c>
      <c r="N414" s="40">
        <f>IF(OR(K414="",N(D414)=0),"",IF(OR(F414="Cancelled",F414="Returned"),"",M414/D414))</f>
        <v/>
      </c>
      <c r="O414" s="39">
        <f>IF(OR(A414="",B414=""),"",IFERROR(A414-INDEX('Stock'!$H$2:$H$1000,MATCH(B414,'Stock'!$A$2:$A$1000,0)),""))</f>
        <v/>
      </c>
      <c r="P414" s="41">
        <f>IF(G414="","",DATE(YEAR(G414),MONTH(G414),1))</f>
        <v/>
      </c>
    </row>
    <row r="415">
      <c r="A415" s="33" t="n"/>
      <c r="C415" s="38">
        <f>IF(B415="","",IFERROR(INDEX('Stock'!$C$2:$C$1000,MATCH(B415,'Stock'!$A$2:$A$1000,0)),""))</f>
        <v/>
      </c>
      <c r="D415" s="35" t="n"/>
      <c r="G415" s="33" t="n"/>
      <c r="H415" s="36">
        <f>IF(B415="","",IFERROR(INDEX('Stock'!$G$2:$G$1000,MATCH(B415,'Stock'!$A$2:$A$1000,0)),""))</f>
        <v/>
      </c>
      <c r="I415" s="36">
        <f>IF(A415="","",EmballageDefaut)</f>
        <v/>
      </c>
      <c r="J415" s="35" t="n"/>
      <c r="K415" s="36">
        <f>IF(OR(A415="",D415=""),"",IF(OR(F415="Cancelled",F415="Returned"),0,D415-N(H415)-N(I415)-N(J415)))</f>
        <v/>
      </c>
      <c r="L415" s="36">
        <f>IF(OR(A415="",D415=""),"",IF(OR(F415="Cancelled",F415="Returned"),0,D415*TauxTotal))</f>
        <v/>
      </c>
      <c r="M415" s="36">
        <f>IF(K415="","",K415-L415)</f>
        <v/>
      </c>
      <c r="N415" s="40">
        <f>IF(OR(K415="",N(D415)=0),"",IF(OR(F415="Cancelled",F415="Returned"),"",M415/D415))</f>
        <v/>
      </c>
      <c r="O415" s="39">
        <f>IF(OR(A415="",B415=""),"",IFERROR(A415-INDEX('Stock'!$H$2:$H$1000,MATCH(B415,'Stock'!$A$2:$A$1000,0)),""))</f>
        <v/>
      </c>
      <c r="P415" s="41">
        <f>IF(G415="","",DATE(YEAR(G415),MONTH(G415),1))</f>
        <v/>
      </c>
    </row>
    <row r="416">
      <c r="A416" s="33" t="n"/>
      <c r="C416" s="38">
        <f>IF(B416="","",IFERROR(INDEX('Stock'!$C$2:$C$1000,MATCH(B416,'Stock'!$A$2:$A$1000,0)),""))</f>
        <v/>
      </c>
      <c r="D416" s="35" t="n"/>
      <c r="G416" s="33" t="n"/>
      <c r="H416" s="36">
        <f>IF(B416="","",IFERROR(INDEX('Stock'!$G$2:$G$1000,MATCH(B416,'Stock'!$A$2:$A$1000,0)),""))</f>
        <v/>
      </c>
      <c r="I416" s="36">
        <f>IF(A416="","",EmballageDefaut)</f>
        <v/>
      </c>
      <c r="J416" s="35" t="n"/>
      <c r="K416" s="36">
        <f>IF(OR(A416="",D416=""),"",IF(OR(F416="Cancelled",F416="Returned"),0,D416-N(H416)-N(I416)-N(J416)))</f>
        <v/>
      </c>
      <c r="L416" s="36">
        <f>IF(OR(A416="",D416=""),"",IF(OR(F416="Cancelled",F416="Returned"),0,D416*TauxTotal))</f>
        <v/>
      </c>
      <c r="M416" s="36">
        <f>IF(K416="","",K416-L416)</f>
        <v/>
      </c>
      <c r="N416" s="40">
        <f>IF(OR(K416="",N(D416)=0),"",IF(OR(F416="Cancelled",F416="Returned"),"",M416/D416))</f>
        <v/>
      </c>
      <c r="O416" s="39">
        <f>IF(OR(A416="",B416=""),"",IFERROR(A416-INDEX('Stock'!$H$2:$H$1000,MATCH(B416,'Stock'!$A$2:$A$1000,0)),""))</f>
        <v/>
      </c>
      <c r="P416" s="41">
        <f>IF(G416="","",DATE(YEAR(G416),MONTH(G416),1))</f>
        <v/>
      </c>
    </row>
    <row r="417">
      <c r="A417" s="33" t="n"/>
      <c r="C417" s="38">
        <f>IF(B417="","",IFERROR(INDEX('Stock'!$C$2:$C$1000,MATCH(B417,'Stock'!$A$2:$A$1000,0)),""))</f>
        <v/>
      </c>
      <c r="D417" s="35" t="n"/>
      <c r="G417" s="33" t="n"/>
      <c r="H417" s="36">
        <f>IF(B417="","",IFERROR(INDEX('Stock'!$G$2:$G$1000,MATCH(B417,'Stock'!$A$2:$A$1000,0)),""))</f>
        <v/>
      </c>
      <c r="I417" s="36">
        <f>IF(A417="","",EmballageDefaut)</f>
        <v/>
      </c>
      <c r="J417" s="35" t="n"/>
      <c r="K417" s="36">
        <f>IF(OR(A417="",D417=""),"",IF(OR(F417="Cancelled",F417="Returned"),0,D417-N(H417)-N(I417)-N(J417)))</f>
        <v/>
      </c>
      <c r="L417" s="36">
        <f>IF(OR(A417="",D417=""),"",IF(OR(F417="Cancelled",F417="Returned"),0,D417*TauxTotal))</f>
        <v/>
      </c>
      <c r="M417" s="36">
        <f>IF(K417="","",K417-L417)</f>
        <v/>
      </c>
      <c r="N417" s="40">
        <f>IF(OR(K417="",N(D417)=0),"",IF(OR(F417="Cancelled",F417="Returned"),"",M417/D417))</f>
        <v/>
      </c>
      <c r="O417" s="39">
        <f>IF(OR(A417="",B417=""),"",IFERROR(A417-INDEX('Stock'!$H$2:$H$1000,MATCH(B417,'Stock'!$A$2:$A$1000,0)),""))</f>
        <v/>
      </c>
      <c r="P417" s="41">
        <f>IF(G417="","",DATE(YEAR(G417),MONTH(G417),1))</f>
        <v/>
      </c>
    </row>
    <row r="418">
      <c r="A418" s="33" t="n"/>
      <c r="C418" s="38">
        <f>IF(B418="","",IFERROR(INDEX('Stock'!$C$2:$C$1000,MATCH(B418,'Stock'!$A$2:$A$1000,0)),""))</f>
        <v/>
      </c>
      <c r="D418" s="35" t="n"/>
      <c r="G418" s="33" t="n"/>
      <c r="H418" s="36">
        <f>IF(B418="","",IFERROR(INDEX('Stock'!$G$2:$G$1000,MATCH(B418,'Stock'!$A$2:$A$1000,0)),""))</f>
        <v/>
      </c>
      <c r="I418" s="36">
        <f>IF(A418="","",EmballageDefaut)</f>
        <v/>
      </c>
      <c r="J418" s="35" t="n"/>
      <c r="K418" s="36">
        <f>IF(OR(A418="",D418=""),"",IF(OR(F418="Cancelled",F418="Returned"),0,D418-N(H418)-N(I418)-N(J418)))</f>
        <v/>
      </c>
      <c r="L418" s="36">
        <f>IF(OR(A418="",D418=""),"",IF(OR(F418="Cancelled",F418="Returned"),0,D418*TauxTotal))</f>
        <v/>
      </c>
      <c r="M418" s="36">
        <f>IF(K418="","",K418-L418)</f>
        <v/>
      </c>
      <c r="N418" s="40">
        <f>IF(OR(K418="",N(D418)=0),"",IF(OR(F418="Cancelled",F418="Returned"),"",M418/D418))</f>
        <v/>
      </c>
      <c r="O418" s="39">
        <f>IF(OR(A418="",B418=""),"",IFERROR(A418-INDEX('Stock'!$H$2:$H$1000,MATCH(B418,'Stock'!$A$2:$A$1000,0)),""))</f>
        <v/>
      </c>
      <c r="P418" s="41">
        <f>IF(G418="","",DATE(YEAR(G418),MONTH(G418),1))</f>
        <v/>
      </c>
    </row>
    <row r="419">
      <c r="A419" s="33" t="n"/>
      <c r="C419" s="38">
        <f>IF(B419="","",IFERROR(INDEX('Stock'!$C$2:$C$1000,MATCH(B419,'Stock'!$A$2:$A$1000,0)),""))</f>
        <v/>
      </c>
      <c r="D419" s="35" t="n"/>
      <c r="G419" s="33" t="n"/>
      <c r="H419" s="36">
        <f>IF(B419="","",IFERROR(INDEX('Stock'!$G$2:$G$1000,MATCH(B419,'Stock'!$A$2:$A$1000,0)),""))</f>
        <v/>
      </c>
      <c r="I419" s="36">
        <f>IF(A419="","",EmballageDefaut)</f>
        <v/>
      </c>
      <c r="J419" s="35" t="n"/>
      <c r="K419" s="36">
        <f>IF(OR(A419="",D419=""),"",IF(OR(F419="Cancelled",F419="Returned"),0,D419-N(H419)-N(I419)-N(J419)))</f>
        <v/>
      </c>
      <c r="L419" s="36">
        <f>IF(OR(A419="",D419=""),"",IF(OR(F419="Cancelled",F419="Returned"),0,D419*TauxTotal))</f>
        <v/>
      </c>
      <c r="M419" s="36">
        <f>IF(K419="","",K419-L419)</f>
        <v/>
      </c>
      <c r="N419" s="40">
        <f>IF(OR(K419="",N(D419)=0),"",IF(OR(F419="Cancelled",F419="Returned"),"",M419/D419))</f>
        <v/>
      </c>
      <c r="O419" s="39">
        <f>IF(OR(A419="",B419=""),"",IFERROR(A419-INDEX('Stock'!$H$2:$H$1000,MATCH(B419,'Stock'!$A$2:$A$1000,0)),""))</f>
        <v/>
      </c>
      <c r="P419" s="41">
        <f>IF(G419="","",DATE(YEAR(G419),MONTH(G419),1))</f>
        <v/>
      </c>
    </row>
    <row r="420">
      <c r="A420" s="33" t="n"/>
      <c r="C420" s="38">
        <f>IF(B420="","",IFERROR(INDEX('Stock'!$C$2:$C$1000,MATCH(B420,'Stock'!$A$2:$A$1000,0)),""))</f>
        <v/>
      </c>
      <c r="D420" s="35" t="n"/>
      <c r="G420" s="33" t="n"/>
      <c r="H420" s="36">
        <f>IF(B420="","",IFERROR(INDEX('Stock'!$G$2:$G$1000,MATCH(B420,'Stock'!$A$2:$A$1000,0)),""))</f>
        <v/>
      </c>
      <c r="I420" s="36">
        <f>IF(A420="","",EmballageDefaut)</f>
        <v/>
      </c>
      <c r="J420" s="35" t="n"/>
      <c r="K420" s="36">
        <f>IF(OR(A420="",D420=""),"",IF(OR(F420="Cancelled",F420="Returned"),0,D420-N(H420)-N(I420)-N(J420)))</f>
        <v/>
      </c>
      <c r="L420" s="36">
        <f>IF(OR(A420="",D420=""),"",IF(OR(F420="Cancelled",F420="Returned"),0,D420*TauxTotal))</f>
        <v/>
      </c>
      <c r="M420" s="36">
        <f>IF(K420="","",K420-L420)</f>
        <v/>
      </c>
      <c r="N420" s="40">
        <f>IF(OR(K420="",N(D420)=0),"",IF(OR(F420="Cancelled",F420="Returned"),"",M420/D420))</f>
        <v/>
      </c>
      <c r="O420" s="39">
        <f>IF(OR(A420="",B420=""),"",IFERROR(A420-INDEX('Stock'!$H$2:$H$1000,MATCH(B420,'Stock'!$A$2:$A$1000,0)),""))</f>
        <v/>
      </c>
      <c r="P420" s="41">
        <f>IF(G420="","",DATE(YEAR(G420),MONTH(G420),1))</f>
        <v/>
      </c>
    </row>
    <row r="421">
      <c r="A421" s="33" t="n"/>
      <c r="C421" s="38">
        <f>IF(B421="","",IFERROR(INDEX('Stock'!$C$2:$C$1000,MATCH(B421,'Stock'!$A$2:$A$1000,0)),""))</f>
        <v/>
      </c>
      <c r="D421" s="35" t="n"/>
      <c r="G421" s="33" t="n"/>
      <c r="H421" s="36">
        <f>IF(B421="","",IFERROR(INDEX('Stock'!$G$2:$G$1000,MATCH(B421,'Stock'!$A$2:$A$1000,0)),""))</f>
        <v/>
      </c>
      <c r="I421" s="36">
        <f>IF(A421="","",EmballageDefaut)</f>
        <v/>
      </c>
      <c r="J421" s="35" t="n"/>
      <c r="K421" s="36">
        <f>IF(OR(A421="",D421=""),"",IF(OR(F421="Cancelled",F421="Returned"),0,D421-N(H421)-N(I421)-N(J421)))</f>
        <v/>
      </c>
      <c r="L421" s="36">
        <f>IF(OR(A421="",D421=""),"",IF(OR(F421="Cancelled",F421="Returned"),0,D421*TauxTotal))</f>
        <v/>
      </c>
      <c r="M421" s="36">
        <f>IF(K421="","",K421-L421)</f>
        <v/>
      </c>
      <c r="N421" s="40">
        <f>IF(OR(K421="",N(D421)=0),"",IF(OR(F421="Cancelled",F421="Returned"),"",M421/D421))</f>
        <v/>
      </c>
      <c r="O421" s="39">
        <f>IF(OR(A421="",B421=""),"",IFERROR(A421-INDEX('Stock'!$H$2:$H$1000,MATCH(B421,'Stock'!$A$2:$A$1000,0)),""))</f>
        <v/>
      </c>
      <c r="P421" s="41">
        <f>IF(G421="","",DATE(YEAR(G421),MONTH(G421),1))</f>
        <v/>
      </c>
    </row>
    <row r="422">
      <c r="A422" s="33" t="n"/>
      <c r="C422" s="38">
        <f>IF(B422="","",IFERROR(INDEX('Stock'!$C$2:$C$1000,MATCH(B422,'Stock'!$A$2:$A$1000,0)),""))</f>
        <v/>
      </c>
      <c r="D422" s="35" t="n"/>
      <c r="G422" s="33" t="n"/>
      <c r="H422" s="36">
        <f>IF(B422="","",IFERROR(INDEX('Stock'!$G$2:$G$1000,MATCH(B422,'Stock'!$A$2:$A$1000,0)),""))</f>
        <v/>
      </c>
      <c r="I422" s="36">
        <f>IF(A422="","",EmballageDefaut)</f>
        <v/>
      </c>
      <c r="J422" s="35" t="n"/>
      <c r="K422" s="36">
        <f>IF(OR(A422="",D422=""),"",IF(OR(F422="Cancelled",F422="Returned"),0,D422-N(H422)-N(I422)-N(J422)))</f>
        <v/>
      </c>
      <c r="L422" s="36">
        <f>IF(OR(A422="",D422=""),"",IF(OR(F422="Cancelled",F422="Returned"),0,D422*TauxTotal))</f>
        <v/>
      </c>
      <c r="M422" s="36">
        <f>IF(K422="","",K422-L422)</f>
        <v/>
      </c>
      <c r="N422" s="40">
        <f>IF(OR(K422="",N(D422)=0),"",IF(OR(F422="Cancelled",F422="Returned"),"",M422/D422))</f>
        <v/>
      </c>
      <c r="O422" s="39">
        <f>IF(OR(A422="",B422=""),"",IFERROR(A422-INDEX('Stock'!$H$2:$H$1000,MATCH(B422,'Stock'!$A$2:$A$1000,0)),""))</f>
        <v/>
      </c>
      <c r="P422" s="41">
        <f>IF(G422="","",DATE(YEAR(G422),MONTH(G422),1))</f>
        <v/>
      </c>
    </row>
    <row r="423">
      <c r="A423" s="33" t="n"/>
      <c r="C423" s="38">
        <f>IF(B423="","",IFERROR(INDEX('Stock'!$C$2:$C$1000,MATCH(B423,'Stock'!$A$2:$A$1000,0)),""))</f>
        <v/>
      </c>
      <c r="D423" s="35" t="n"/>
      <c r="G423" s="33" t="n"/>
      <c r="H423" s="36">
        <f>IF(B423="","",IFERROR(INDEX('Stock'!$G$2:$G$1000,MATCH(B423,'Stock'!$A$2:$A$1000,0)),""))</f>
        <v/>
      </c>
      <c r="I423" s="36">
        <f>IF(A423="","",EmballageDefaut)</f>
        <v/>
      </c>
      <c r="J423" s="35" t="n"/>
      <c r="K423" s="36">
        <f>IF(OR(A423="",D423=""),"",IF(OR(F423="Cancelled",F423="Returned"),0,D423-N(H423)-N(I423)-N(J423)))</f>
        <v/>
      </c>
      <c r="L423" s="36">
        <f>IF(OR(A423="",D423=""),"",IF(OR(F423="Cancelled",F423="Returned"),0,D423*TauxTotal))</f>
        <v/>
      </c>
      <c r="M423" s="36">
        <f>IF(K423="","",K423-L423)</f>
        <v/>
      </c>
      <c r="N423" s="40">
        <f>IF(OR(K423="",N(D423)=0),"",IF(OR(F423="Cancelled",F423="Returned"),"",M423/D423))</f>
        <v/>
      </c>
      <c r="O423" s="39">
        <f>IF(OR(A423="",B423=""),"",IFERROR(A423-INDEX('Stock'!$H$2:$H$1000,MATCH(B423,'Stock'!$A$2:$A$1000,0)),""))</f>
        <v/>
      </c>
      <c r="P423" s="41">
        <f>IF(G423="","",DATE(YEAR(G423),MONTH(G423),1))</f>
        <v/>
      </c>
    </row>
    <row r="424">
      <c r="A424" s="33" t="n"/>
      <c r="C424" s="38">
        <f>IF(B424="","",IFERROR(INDEX('Stock'!$C$2:$C$1000,MATCH(B424,'Stock'!$A$2:$A$1000,0)),""))</f>
        <v/>
      </c>
      <c r="D424" s="35" t="n"/>
      <c r="G424" s="33" t="n"/>
      <c r="H424" s="36">
        <f>IF(B424="","",IFERROR(INDEX('Stock'!$G$2:$G$1000,MATCH(B424,'Stock'!$A$2:$A$1000,0)),""))</f>
        <v/>
      </c>
      <c r="I424" s="36">
        <f>IF(A424="","",EmballageDefaut)</f>
        <v/>
      </c>
      <c r="J424" s="35" t="n"/>
      <c r="K424" s="36">
        <f>IF(OR(A424="",D424=""),"",IF(OR(F424="Cancelled",F424="Returned"),0,D424-N(H424)-N(I424)-N(J424)))</f>
        <v/>
      </c>
      <c r="L424" s="36">
        <f>IF(OR(A424="",D424=""),"",IF(OR(F424="Cancelled",F424="Returned"),0,D424*TauxTotal))</f>
        <v/>
      </c>
      <c r="M424" s="36">
        <f>IF(K424="","",K424-L424)</f>
        <v/>
      </c>
      <c r="N424" s="40">
        <f>IF(OR(K424="",N(D424)=0),"",IF(OR(F424="Cancelled",F424="Returned"),"",M424/D424))</f>
        <v/>
      </c>
      <c r="O424" s="39">
        <f>IF(OR(A424="",B424=""),"",IFERROR(A424-INDEX('Stock'!$H$2:$H$1000,MATCH(B424,'Stock'!$A$2:$A$1000,0)),""))</f>
        <v/>
      </c>
      <c r="P424" s="41">
        <f>IF(G424="","",DATE(YEAR(G424),MONTH(G424),1))</f>
        <v/>
      </c>
    </row>
    <row r="425">
      <c r="A425" s="33" t="n"/>
      <c r="C425" s="38">
        <f>IF(B425="","",IFERROR(INDEX('Stock'!$C$2:$C$1000,MATCH(B425,'Stock'!$A$2:$A$1000,0)),""))</f>
        <v/>
      </c>
      <c r="D425" s="35" t="n"/>
      <c r="G425" s="33" t="n"/>
      <c r="H425" s="36">
        <f>IF(B425="","",IFERROR(INDEX('Stock'!$G$2:$G$1000,MATCH(B425,'Stock'!$A$2:$A$1000,0)),""))</f>
        <v/>
      </c>
      <c r="I425" s="36">
        <f>IF(A425="","",EmballageDefaut)</f>
        <v/>
      </c>
      <c r="J425" s="35" t="n"/>
      <c r="K425" s="36">
        <f>IF(OR(A425="",D425=""),"",IF(OR(F425="Cancelled",F425="Returned"),0,D425-N(H425)-N(I425)-N(J425)))</f>
        <v/>
      </c>
      <c r="L425" s="36">
        <f>IF(OR(A425="",D425=""),"",IF(OR(F425="Cancelled",F425="Returned"),0,D425*TauxTotal))</f>
        <v/>
      </c>
      <c r="M425" s="36">
        <f>IF(K425="","",K425-L425)</f>
        <v/>
      </c>
      <c r="N425" s="40">
        <f>IF(OR(K425="",N(D425)=0),"",IF(OR(F425="Cancelled",F425="Returned"),"",M425/D425))</f>
        <v/>
      </c>
      <c r="O425" s="39">
        <f>IF(OR(A425="",B425=""),"",IFERROR(A425-INDEX('Stock'!$H$2:$H$1000,MATCH(B425,'Stock'!$A$2:$A$1000,0)),""))</f>
        <v/>
      </c>
      <c r="P425" s="41">
        <f>IF(G425="","",DATE(YEAR(G425),MONTH(G425),1))</f>
        <v/>
      </c>
    </row>
    <row r="426">
      <c r="A426" s="33" t="n"/>
      <c r="C426" s="38">
        <f>IF(B426="","",IFERROR(INDEX('Stock'!$C$2:$C$1000,MATCH(B426,'Stock'!$A$2:$A$1000,0)),""))</f>
        <v/>
      </c>
      <c r="D426" s="35" t="n"/>
      <c r="G426" s="33" t="n"/>
      <c r="H426" s="36">
        <f>IF(B426="","",IFERROR(INDEX('Stock'!$G$2:$G$1000,MATCH(B426,'Stock'!$A$2:$A$1000,0)),""))</f>
        <v/>
      </c>
      <c r="I426" s="36">
        <f>IF(A426="","",EmballageDefaut)</f>
        <v/>
      </c>
      <c r="J426" s="35" t="n"/>
      <c r="K426" s="36">
        <f>IF(OR(A426="",D426=""),"",IF(OR(F426="Cancelled",F426="Returned"),0,D426-N(H426)-N(I426)-N(J426)))</f>
        <v/>
      </c>
      <c r="L426" s="36">
        <f>IF(OR(A426="",D426=""),"",IF(OR(F426="Cancelled",F426="Returned"),0,D426*TauxTotal))</f>
        <v/>
      </c>
      <c r="M426" s="36">
        <f>IF(K426="","",K426-L426)</f>
        <v/>
      </c>
      <c r="N426" s="40">
        <f>IF(OR(K426="",N(D426)=0),"",IF(OR(F426="Cancelled",F426="Returned"),"",M426/D426))</f>
        <v/>
      </c>
      <c r="O426" s="39">
        <f>IF(OR(A426="",B426=""),"",IFERROR(A426-INDEX('Stock'!$H$2:$H$1000,MATCH(B426,'Stock'!$A$2:$A$1000,0)),""))</f>
        <v/>
      </c>
      <c r="P426" s="41">
        <f>IF(G426="","",DATE(YEAR(G426),MONTH(G426),1))</f>
        <v/>
      </c>
    </row>
    <row r="427">
      <c r="A427" s="33" t="n"/>
      <c r="C427" s="38">
        <f>IF(B427="","",IFERROR(INDEX('Stock'!$C$2:$C$1000,MATCH(B427,'Stock'!$A$2:$A$1000,0)),""))</f>
        <v/>
      </c>
      <c r="D427" s="35" t="n"/>
      <c r="G427" s="33" t="n"/>
      <c r="H427" s="36">
        <f>IF(B427="","",IFERROR(INDEX('Stock'!$G$2:$G$1000,MATCH(B427,'Stock'!$A$2:$A$1000,0)),""))</f>
        <v/>
      </c>
      <c r="I427" s="36">
        <f>IF(A427="","",EmballageDefaut)</f>
        <v/>
      </c>
      <c r="J427" s="35" t="n"/>
      <c r="K427" s="36">
        <f>IF(OR(A427="",D427=""),"",IF(OR(F427="Cancelled",F427="Returned"),0,D427-N(H427)-N(I427)-N(J427)))</f>
        <v/>
      </c>
      <c r="L427" s="36">
        <f>IF(OR(A427="",D427=""),"",IF(OR(F427="Cancelled",F427="Returned"),0,D427*TauxTotal))</f>
        <v/>
      </c>
      <c r="M427" s="36">
        <f>IF(K427="","",K427-L427)</f>
        <v/>
      </c>
      <c r="N427" s="40">
        <f>IF(OR(K427="",N(D427)=0),"",IF(OR(F427="Cancelled",F427="Returned"),"",M427/D427))</f>
        <v/>
      </c>
      <c r="O427" s="39">
        <f>IF(OR(A427="",B427=""),"",IFERROR(A427-INDEX('Stock'!$H$2:$H$1000,MATCH(B427,'Stock'!$A$2:$A$1000,0)),""))</f>
        <v/>
      </c>
      <c r="P427" s="41">
        <f>IF(G427="","",DATE(YEAR(G427),MONTH(G427),1))</f>
        <v/>
      </c>
    </row>
    <row r="428">
      <c r="A428" s="33" t="n"/>
      <c r="C428" s="38">
        <f>IF(B428="","",IFERROR(INDEX('Stock'!$C$2:$C$1000,MATCH(B428,'Stock'!$A$2:$A$1000,0)),""))</f>
        <v/>
      </c>
      <c r="D428" s="35" t="n"/>
      <c r="G428" s="33" t="n"/>
      <c r="H428" s="36">
        <f>IF(B428="","",IFERROR(INDEX('Stock'!$G$2:$G$1000,MATCH(B428,'Stock'!$A$2:$A$1000,0)),""))</f>
        <v/>
      </c>
      <c r="I428" s="36">
        <f>IF(A428="","",EmballageDefaut)</f>
        <v/>
      </c>
      <c r="J428" s="35" t="n"/>
      <c r="K428" s="36">
        <f>IF(OR(A428="",D428=""),"",IF(OR(F428="Cancelled",F428="Returned"),0,D428-N(H428)-N(I428)-N(J428)))</f>
        <v/>
      </c>
      <c r="L428" s="36">
        <f>IF(OR(A428="",D428=""),"",IF(OR(F428="Cancelled",F428="Returned"),0,D428*TauxTotal))</f>
        <v/>
      </c>
      <c r="M428" s="36">
        <f>IF(K428="","",K428-L428)</f>
        <v/>
      </c>
      <c r="N428" s="40">
        <f>IF(OR(K428="",N(D428)=0),"",IF(OR(F428="Cancelled",F428="Returned"),"",M428/D428))</f>
        <v/>
      </c>
      <c r="O428" s="39">
        <f>IF(OR(A428="",B428=""),"",IFERROR(A428-INDEX('Stock'!$H$2:$H$1000,MATCH(B428,'Stock'!$A$2:$A$1000,0)),""))</f>
        <v/>
      </c>
      <c r="P428" s="41">
        <f>IF(G428="","",DATE(YEAR(G428),MONTH(G428),1))</f>
        <v/>
      </c>
    </row>
    <row r="429">
      <c r="A429" s="33" t="n"/>
      <c r="C429" s="38">
        <f>IF(B429="","",IFERROR(INDEX('Stock'!$C$2:$C$1000,MATCH(B429,'Stock'!$A$2:$A$1000,0)),""))</f>
        <v/>
      </c>
      <c r="D429" s="35" t="n"/>
      <c r="G429" s="33" t="n"/>
      <c r="H429" s="36">
        <f>IF(B429="","",IFERROR(INDEX('Stock'!$G$2:$G$1000,MATCH(B429,'Stock'!$A$2:$A$1000,0)),""))</f>
        <v/>
      </c>
      <c r="I429" s="36">
        <f>IF(A429="","",EmballageDefaut)</f>
        <v/>
      </c>
      <c r="J429" s="35" t="n"/>
      <c r="K429" s="36">
        <f>IF(OR(A429="",D429=""),"",IF(OR(F429="Cancelled",F429="Returned"),0,D429-N(H429)-N(I429)-N(J429)))</f>
        <v/>
      </c>
      <c r="L429" s="36">
        <f>IF(OR(A429="",D429=""),"",IF(OR(F429="Cancelled",F429="Returned"),0,D429*TauxTotal))</f>
        <v/>
      </c>
      <c r="M429" s="36">
        <f>IF(K429="","",K429-L429)</f>
        <v/>
      </c>
      <c r="N429" s="40">
        <f>IF(OR(K429="",N(D429)=0),"",IF(OR(F429="Cancelled",F429="Returned"),"",M429/D429))</f>
        <v/>
      </c>
      <c r="O429" s="39">
        <f>IF(OR(A429="",B429=""),"",IFERROR(A429-INDEX('Stock'!$H$2:$H$1000,MATCH(B429,'Stock'!$A$2:$A$1000,0)),""))</f>
        <v/>
      </c>
      <c r="P429" s="41">
        <f>IF(G429="","",DATE(YEAR(G429),MONTH(G429),1))</f>
        <v/>
      </c>
    </row>
    <row r="430">
      <c r="A430" s="33" t="n"/>
      <c r="C430" s="38">
        <f>IF(B430="","",IFERROR(INDEX('Stock'!$C$2:$C$1000,MATCH(B430,'Stock'!$A$2:$A$1000,0)),""))</f>
        <v/>
      </c>
      <c r="D430" s="35" t="n"/>
      <c r="G430" s="33" t="n"/>
      <c r="H430" s="36">
        <f>IF(B430="","",IFERROR(INDEX('Stock'!$G$2:$G$1000,MATCH(B430,'Stock'!$A$2:$A$1000,0)),""))</f>
        <v/>
      </c>
      <c r="I430" s="36">
        <f>IF(A430="","",EmballageDefaut)</f>
        <v/>
      </c>
      <c r="J430" s="35" t="n"/>
      <c r="K430" s="36">
        <f>IF(OR(A430="",D430=""),"",IF(OR(F430="Cancelled",F430="Returned"),0,D430-N(H430)-N(I430)-N(J430)))</f>
        <v/>
      </c>
      <c r="L430" s="36">
        <f>IF(OR(A430="",D430=""),"",IF(OR(F430="Cancelled",F430="Returned"),0,D430*TauxTotal))</f>
        <v/>
      </c>
      <c r="M430" s="36">
        <f>IF(K430="","",K430-L430)</f>
        <v/>
      </c>
      <c r="N430" s="40">
        <f>IF(OR(K430="",N(D430)=0),"",IF(OR(F430="Cancelled",F430="Returned"),"",M430/D430))</f>
        <v/>
      </c>
      <c r="O430" s="39">
        <f>IF(OR(A430="",B430=""),"",IFERROR(A430-INDEX('Stock'!$H$2:$H$1000,MATCH(B430,'Stock'!$A$2:$A$1000,0)),""))</f>
        <v/>
      </c>
      <c r="P430" s="41">
        <f>IF(G430="","",DATE(YEAR(G430),MONTH(G430),1))</f>
        <v/>
      </c>
    </row>
    <row r="431">
      <c r="A431" s="33" t="n"/>
      <c r="C431" s="38">
        <f>IF(B431="","",IFERROR(INDEX('Stock'!$C$2:$C$1000,MATCH(B431,'Stock'!$A$2:$A$1000,0)),""))</f>
        <v/>
      </c>
      <c r="D431" s="35" t="n"/>
      <c r="G431" s="33" t="n"/>
      <c r="H431" s="36">
        <f>IF(B431="","",IFERROR(INDEX('Stock'!$G$2:$G$1000,MATCH(B431,'Stock'!$A$2:$A$1000,0)),""))</f>
        <v/>
      </c>
      <c r="I431" s="36">
        <f>IF(A431="","",EmballageDefaut)</f>
        <v/>
      </c>
      <c r="J431" s="35" t="n"/>
      <c r="K431" s="36">
        <f>IF(OR(A431="",D431=""),"",IF(OR(F431="Cancelled",F431="Returned"),0,D431-N(H431)-N(I431)-N(J431)))</f>
        <v/>
      </c>
      <c r="L431" s="36">
        <f>IF(OR(A431="",D431=""),"",IF(OR(F431="Cancelled",F431="Returned"),0,D431*TauxTotal))</f>
        <v/>
      </c>
      <c r="M431" s="36">
        <f>IF(K431="","",K431-L431)</f>
        <v/>
      </c>
      <c r="N431" s="40">
        <f>IF(OR(K431="",N(D431)=0),"",IF(OR(F431="Cancelled",F431="Returned"),"",M431/D431))</f>
        <v/>
      </c>
      <c r="O431" s="39">
        <f>IF(OR(A431="",B431=""),"",IFERROR(A431-INDEX('Stock'!$H$2:$H$1000,MATCH(B431,'Stock'!$A$2:$A$1000,0)),""))</f>
        <v/>
      </c>
      <c r="P431" s="41">
        <f>IF(G431="","",DATE(YEAR(G431),MONTH(G431),1))</f>
        <v/>
      </c>
    </row>
    <row r="432">
      <c r="A432" s="33" t="n"/>
      <c r="C432" s="38">
        <f>IF(B432="","",IFERROR(INDEX('Stock'!$C$2:$C$1000,MATCH(B432,'Stock'!$A$2:$A$1000,0)),""))</f>
        <v/>
      </c>
      <c r="D432" s="35" t="n"/>
      <c r="G432" s="33" t="n"/>
      <c r="H432" s="36">
        <f>IF(B432="","",IFERROR(INDEX('Stock'!$G$2:$G$1000,MATCH(B432,'Stock'!$A$2:$A$1000,0)),""))</f>
        <v/>
      </c>
      <c r="I432" s="36">
        <f>IF(A432="","",EmballageDefaut)</f>
        <v/>
      </c>
      <c r="J432" s="35" t="n"/>
      <c r="K432" s="36">
        <f>IF(OR(A432="",D432=""),"",IF(OR(F432="Cancelled",F432="Returned"),0,D432-N(H432)-N(I432)-N(J432)))</f>
        <v/>
      </c>
      <c r="L432" s="36">
        <f>IF(OR(A432="",D432=""),"",IF(OR(F432="Cancelled",F432="Returned"),0,D432*TauxTotal))</f>
        <v/>
      </c>
      <c r="M432" s="36">
        <f>IF(K432="","",K432-L432)</f>
        <v/>
      </c>
      <c r="N432" s="40">
        <f>IF(OR(K432="",N(D432)=0),"",IF(OR(F432="Cancelled",F432="Returned"),"",M432/D432))</f>
        <v/>
      </c>
      <c r="O432" s="39">
        <f>IF(OR(A432="",B432=""),"",IFERROR(A432-INDEX('Stock'!$H$2:$H$1000,MATCH(B432,'Stock'!$A$2:$A$1000,0)),""))</f>
        <v/>
      </c>
      <c r="P432" s="41">
        <f>IF(G432="","",DATE(YEAR(G432),MONTH(G432),1))</f>
        <v/>
      </c>
    </row>
    <row r="433">
      <c r="A433" s="33" t="n"/>
      <c r="C433" s="38">
        <f>IF(B433="","",IFERROR(INDEX('Stock'!$C$2:$C$1000,MATCH(B433,'Stock'!$A$2:$A$1000,0)),""))</f>
        <v/>
      </c>
      <c r="D433" s="35" t="n"/>
      <c r="G433" s="33" t="n"/>
      <c r="H433" s="36">
        <f>IF(B433="","",IFERROR(INDEX('Stock'!$G$2:$G$1000,MATCH(B433,'Stock'!$A$2:$A$1000,0)),""))</f>
        <v/>
      </c>
      <c r="I433" s="36">
        <f>IF(A433="","",EmballageDefaut)</f>
        <v/>
      </c>
      <c r="J433" s="35" t="n"/>
      <c r="K433" s="36">
        <f>IF(OR(A433="",D433=""),"",IF(OR(F433="Cancelled",F433="Returned"),0,D433-N(H433)-N(I433)-N(J433)))</f>
        <v/>
      </c>
      <c r="L433" s="36">
        <f>IF(OR(A433="",D433=""),"",IF(OR(F433="Cancelled",F433="Returned"),0,D433*TauxTotal))</f>
        <v/>
      </c>
      <c r="M433" s="36">
        <f>IF(K433="","",K433-L433)</f>
        <v/>
      </c>
      <c r="N433" s="40">
        <f>IF(OR(K433="",N(D433)=0),"",IF(OR(F433="Cancelled",F433="Returned"),"",M433/D433))</f>
        <v/>
      </c>
      <c r="O433" s="39">
        <f>IF(OR(A433="",B433=""),"",IFERROR(A433-INDEX('Stock'!$H$2:$H$1000,MATCH(B433,'Stock'!$A$2:$A$1000,0)),""))</f>
        <v/>
      </c>
      <c r="P433" s="41">
        <f>IF(G433="","",DATE(YEAR(G433),MONTH(G433),1))</f>
        <v/>
      </c>
    </row>
    <row r="434">
      <c r="A434" s="33" t="n"/>
      <c r="C434" s="38">
        <f>IF(B434="","",IFERROR(INDEX('Stock'!$C$2:$C$1000,MATCH(B434,'Stock'!$A$2:$A$1000,0)),""))</f>
        <v/>
      </c>
      <c r="D434" s="35" t="n"/>
      <c r="G434" s="33" t="n"/>
      <c r="H434" s="36">
        <f>IF(B434="","",IFERROR(INDEX('Stock'!$G$2:$G$1000,MATCH(B434,'Stock'!$A$2:$A$1000,0)),""))</f>
        <v/>
      </c>
      <c r="I434" s="36">
        <f>IF(A434="","",EmballageDefaut)</f>
        <v/>
      </c>
      <c r="J434" s="35" t="n"/>
      <c r="K434" s="36">
        <f>IF(OR(A434="",D434=""),"",IF(OR(F434="Cancelled",F434="Returned"),0,D434-N(H434)-N(I434)-N(J434)))</f>
        <v/>
      </c>
      <c r="L434" s="36">
        <f>IF(OR(A434="",D434=""),"",IF(OR(F434="Cancelled",F434="Returned"),0,D434*TauxTotal))</f>
        <v/>
      </c>
      <c r="M434" s="36">
        <f>IF(K434="","",K434-L434)</f>
        <v/>
      </c>
      <c r="N434" s="40">
        <f>IF(OR(K434="",N(D434)=0),"",IF(OR(F434="Cancelled",F434="Returned"),"",M434/D434))</f>
        <v/>
      </c>
      <c r="O434" s="39">
        <f>IF(OR(A434="",B434=""),"",IFERROR(A434-INDEX('Stock'!$H$2:$H$1000,MATCH(B434,'Stock'!$A$2:$A$1000,0)),""))</f>
        <v/>
      </c>
      <c r="P434" s="41">
        <f>IF(G434="","",DATE(YEAR(G434),MONTH(G434),1))</f>
        <v/>
      </c>
    </row>
    <row r="435">
      <c r="A435" s="33" t="n"/>
      <c r="C435" s="38">
        <f>IF(B435="","",IFERROR(INDEX('Stock'!$C$2:$C$1000,MATCH(B435,'Stock'!$A$2:$A$1000,0)),""))</f>
        <v/>
      </c>
      <c r="D435" s="35" t="n"/>
      <c r="G435" s="33" t="n"/>
      <c r="H435" s="36">
        <f>IF(B435="","",IFERROR(INDEX('Stock'!$G$2:$G$1000,MATCH(B435,'Stock'!$A$2:$A$1000,0)),""))</f>
        <v/>
      </c>
      <c r="I435" s="36">
        <f>IF(A435="","",EmballageDefaut)</f>
        <v/>
      </c>
      <c r="J435" s="35" t="n"/>
      <c r="K435" s="36">
        <f>IF(OR(A435="",D435=""),"",IF(OR(F435="Cancelled",F435="Returned"),0,D435-N(H435)-N(I435)-N(J435)))</f>
        <v/>
      </c>
      <c r="L435" s="36">
        <f>IF(OR(A435="",D435=""),"",IF(OR(F435="Cancelled",F435="Returned"),0,D435*TauxTotal))</f>
        <v/>
      </c>
      <c r="M435" s="36">
        <f>IF(K435="","",K435-L435)</f>
        <v/>
      </c>
      <c r="N435" s="40">
        <f>IF(OR(K435="",N(D435)=0),"",IF(OR(F435="Cancelled",F435="Returned"),"",M435/D435))</f>
        <v/>
      </c>
      <c r="O435" s="39">
        <f>IF(OR(A435="",B435=""),"",IFERROR(A435-INDEX('Stock'!$H$2:$H$1000,MATCH(B435,'Stock'!$A$2:$A$1000,0)),""))</f>
        <v/>
      </c>
      <c r="P435" s="41">
        <f>IF(G435="","",DATE(YEAR(G435),MONTH(G435),1))</f>
        <v/>
      </c>
    </row>
    <row r="436">
      <c r="A436" s="33" t="n"/>
      <c r="C436" s="38">
        <f>IF(B436="","",IFERROR(INDEX('Stock'!$C$2:$C$1000,MATCH(B436,'Stock'!$A$2:$A$1000,0)),""))</f>
        <v/>
      </c>
      <c r="D436" s="35" t="n"/>
      <c r="G436" s="33" t="n"/>
      <c r="H436" s="36">
        <f>IF(B436="","",IFERROR(INDEX('Stock'!$G$2:$G$1000,MATCH(B436,'Stock'!$A$2:$A$1000,0)),""))</f>
        <v/>
      </c>
      <c r="I436" s="36">
        <f>IF(A436="","",EmballageDefaut)</f>
        <v/>
      </c>
      <c r="J436" s="35" t="n"/>
      <c r="K436" s="36">
        <f>IF(OR(A436="",D436=""),"",IF(OR(F436="Cancelled",F436="Returned"),0,D436-N(H436)-N(I436)-N(J436)))</f>
        <v/>
      </c>
      <c r="L436" s="36">
        <f>IF(OR(A436="",D436=""),"",IF(OR(F436="Cancelled",F436="Returned"),0,D436*TauxTotal))</f>
        <v/>
      </c>
      <c r="M436" s="36">
        <f>IF(K436="","",K436-L436)</f>
        <v/>
      </c>
      <c r="N436" s="40">
        <f>IF(OR(K436="",N(D436)=0),"",IF(OR(F436="Cancelled",F436="Returned"),"",M436/D436))</f>
        <v/>
      </c>
      <c r="O436" s="39">
        <f>IF(OR(A436="",B436=""),"",IFERROR(A436-INDEX('Stock'!$H$2:$H$1000,MATCH(B436,'Stock'!$A$2:$A$1000,0)),""))</f>
        <v/>
      </c>
      <c r="P436" s="41">
        <f>IF(G436="","",DATE(YEAR(G436),MONTH(G436),1))</f>
        <v/>
      </c>
    </row>
    <row r="437">
      <c r="A437" s="33" t="n"/>
      <c r="C437" s="38">
        <f>IF(B437="","",IFERROR(INDEX('Stock'!$C$2:$C$1000,MATCH(B437,'Stock'!$A$2:$A$1000,0)),""))</f>
        <v/>
      </c>
      <c r="D437" s="35" t="n"/>
      <c r="G437" s="33" t="n"/>
      <c r="H437" s="36">
        <f>IF(B437="","",IFERROR(INDEX('Stock'!$G$2:$G$1000,MATCH(B437,'Stock'!$A$2:$A$1000,0)),""))</f>
        <v/>
      </c>
      <c r="I437" s="36">
        <f>IF(A437="","",EmballageDefaut)</f>
        <v/>
      </c>
      <c r="J437" s="35" t="n"/>
      <c r="K437" s="36">
        <f>IF(OR(A437="",D437=""),"",IF(OR(F437="Cancelled",F437="Returned"),0,D437-N(H437)-N(I437)-N(J437)))</f>
        <v/>
      </c>
      <c r="L437" s="36">
        <f>IF(OR(A437="",D437=""),"",IF(OR(F437="Cancelled",F437="Returned"),0,D437*TauxTotal))</f>
        <v/>
      </c>
      <c r="M437" s="36">
        <f>IF(K437="","",K437-L437)</f>
        <v/>
      </c>
      <c r="N437" s="40">
        <f>IF(OR(K437="",N(D437)=0),"",IF(OR(F437="Cancelled",F437="Returned"),"",M437/D437))</f>
        <v/>
      </c>
      <c r="O437" s="39">
        <f>IF(OR(A437="",B437=""),"",IFERROR(A437-INDEX('Stock'!$H$2:$H$1000,MATCH(B437,'Stock'!$A$2:$A$1000,0)),""))</f>
        <v/>
      </c>
      <c r="P437" s="41">
        <f>IF(G437="","",DATE(YEAR(G437),MONTH(G437),1))</f>
        <v/>
      </c>
    </row>
    <row r="438">
      <c r="A438" s="33" t="n"/>
      <c r="C438" s="38">
        <f>IF(B438="","",IFERROR(INDEX('Stock'!$C$2:$C$1000,MATCH(B438,'Stock'!$A$2:$A$1000,0)),""))</f>
        <v/>
      </c>
      <c r="D438" s="35" t="n"/>
      <c r="G438" s="33" t="n"/>
      <c r="H438" s="36">
        <f>IF(B438="","",IFERROR(INDEX('Stock'!$G$2:$G$1000,MATCH(B438,'Stock'!$A$2:$A$1000,0)),""))</f>
        <v/>
      </c>
      <c r="I438" s="36">
        <f>IF(A438="","",EmballageDefaut)</f>
        <v/>
      </c>
      <c r="J438" s="35" t="n"/>
      <c r="K438" s="36">
        <f>IF(OR(A438="",D438=""),"",IF(OR(F438="Cancelled",F438="Returned"),0,D438-N(H438)-N(I438)-N(J438)))</f>
        <v/>
      </c>
      <c r="L438" s="36">
        <f>IF(OR(A438="",D438=""),"",IF(OR(F438="Cancelled",F438="Returned"),0,D438*TauxTotal))</f>
        <v/>
      </c>
      <c r="M438" s="36">
        <f>IF(K438="","",K438-L438)</f>
        <v/>
      </c>
      <c r="N438" s="40">
        <f>IF(OR(K438="",N(D438)=0),"",IF(OR(F438="Cancelled",F438="Returned"),"",M438/D438))</f>
        <v/>
      </c>
      <c r="O438" s="39">
        <f>IF(OR(A438="",B438=""),"",IFERROR(A438-INDEX('Stock'!$H$2:$H$1000,MATCH(B438,'Stock'!$A$2:$A$1000,0)),""))</f>
        <v/>
      </c>
      <c r="P438" s="41">
        <f>IF(G438="","",DATE(YEAR(G438),MONTH(G438),1))</f>
        <v/>
      </c>
    </row>
    <row r="439">
      <c r="A439" s="33" t="n"/>
      <c r="C439" s="38">
        <f>IF(B439="","",IFERROR(INDEX('Stock'!$C$2:$C$1000,MATCH(B439,'Stock'!$A$2:$A$1000,0)),""))</f>
        <v/>
      </c>
      <c r="D439" s="35" t="n"/>
      <c r="G439" s="33" t="n"/>
      <c r="H439" s="36">
        <f>IF(B439="","",IFERROR(INDEX('Stock'!$G$2:$G$1000,MATCH(B439,'Stock'!$A$2:$A$1000,0)),""))</f>
        <v/>
      </c>
      <c r="I439" s="36">
        <f>IF(A439="","",EmballageDefaut)</f>
        <v/>
      </c>
      <c r="J439" s="35" t="n"/>
      <c r="K439" s="36">
        <f>IF(OR(A439="",D439=""),"",IF(OR(F439="Cancelled",F439="Returned"),0,D439-N(H439)-N(I439)-N(J439)))</f>
        <v/>
      </c>
      <c r="L439" s="36">
        <f>IF(OR(A439="",D439=""),"",IF(OR(F439="Cancelled",F439="Returned"),0,D439*TauxTotal))</f>
        <v/>
      </c>
      <c r="M439" s="36">
        <f>IF(K439="","",K439-L439)</f>
        <v/>
      </c>
      <c r="N439" s="40">
        <f>IF(OR(K439="",N(D439)=0),"",IF(OR(F439="Cancelled",F439="Returned"),"",M439/D439))</f>
        <v/>
      </c>
      <c r="O439" s="39">
        <f>IF(OR(A439="",B439=""),"",IFERROR(A439-INDEX('Stock'!$H$2:$H$1000,MATCH(B439,'Stock'!$A$2:$A$1000,0)),""))</f>
        <v/>
      </c>
      <c r="P439" s="41">
        <f>IF(G439="","",DATE(YEAR(G439),MONTH(G439),1))</f>
        <v/>
      </c>
    </row>
    <row r="440">
      <c r="A440" s="33" t="n"/>
      <c r="C440" s="38">
        <f>IF(B440="","",IFERROR(INDEX('Stock'!$C$2:$C$1000,MATCH(B440,'Stock'!$A$2:$A$1000,0)),""))</f>
        <v/>
      </c>
      <c r="D440" s="35" t="n"/>
      <c r="G440" s="33" t="n"/>
      <c r="H440" s="36">
        <f>IF(B440="","",IFERROR(INDEX('Stock'!$G$2:$G$1000,MATCH(B440,'Stock'!$A$2:$A$1000,0)),""))</f>
        <v/>
      </c>
      <c r="I440" s="36">
        <f>IF(A440="","",EmballageDefaut)</f>
        <v/>
      </c>
      <c r="J440" s="35" t="n"/>
      <c r="K440" s="36">
        <f>IF(OR(A440="",D440=""),"",IF(OR(F440="Cancelled",F440="Returned"),0,D440-N(H440)-N(I440)-N(J440)))</f>
        <v/>
      </c>
      <c r="L440" s="36">
        <f>IF(OR(A440="",D440=""),"",IF(OR(F440="Cancelled",F440="Returned"),0,D440*TauxTotal))</f>
        <v/>
      </c>
      <c r="M440" s="36">
        <f>IF(K440="","",K440-L440)</f>
        <v/>
      </c>
      <c r="N440" s="40">
        <f>IF(OR(K440="",N(D440)=0),"",IF(OR(F440="Cancelled",F440="Returned"),"",M440/D440))</f>
        <v/>
      </c>
      <c r="O440" s="39">
        <f>IF(OR(A440="",B440=""),"",IFERROR(A440-INDEX('Stock'!$H$2:$H$1000,MATCH(B440,'Stock'!$A$2:$A$1000,0)),""))</f>
        <v/>
      </c>
      <c r="P440" s="41">
        <f>IF(G440="","",DATE(YEAR(G440),MONTH(G440),1))</f>
        <v/>
      </c>
    </row>
    <row r="441">
      <c r="A441" s="33" t="n"/>
      <c r="C441" s="38">
        <f>IF(B441="","",IFERROR(INDEX('Stock'!$C$2:$C$1000,MATCH(B441,'Stock'!$A$2:$A$1000,0)),""))</f>
        <v/>
      </c>
      <c r="D441" s="35" t="n"/>
      <c r="G441" s="33" t="n"/>
      <c r="H441" s="36">
        <f>IF(B441="","",IFERROR(INDEX('Stock'!$G$2:$G$1000,MATCH(B441,'Stock'!$A$2:$A$1000,0)),""))</f>
        <v/>
      </c>
      <c r="I441" s="36">
        <f>IF(A441="","",EmballageDefaut)</f>
        <v/>
      </c>
      <c r="J441" s="35" t="n"/>
      <c r="K441" s="36">
        <f>IF(OR(A441="",D441=""),"",IF(OR(F441="Cancelled",F441="Returned"),0,D441-N(H441)-N(I441)-N(J441)))</f>
        <v/>
      </c>
      <c r="L441" s="36">
        <f>IF(OR(A441="",D441=""),"",IF(OR(F441="Cancelled",F441="Returned"),0,D441*TauxTotal))</f>
        <v/>
      </c>
      <c r="M441" s="36">
        <f>IF(K441="","",K441-L441)</f>
        <v/>
      </c>
      <c r="N441" s="40">
        <f>IF(OR(K441="",N(D441)=0),"",IF(OR(F441="Cancelled",F441="Returned"),"",M441/D441))</f>
        <v/>
      </c>
      <c r="O441" s="39">
        <f>IF(OR(A441="",B441=""),"",IFERROR(A441-INDEX('Stock'!$H$2:$H$1000,MATCH(B441,'Stock'!$A$2:$A$1000,0)),""))</f>
        <v/>
      </c>
      <c r="P441" s="41">
        <f>IF(G441="","",DATE(YEAR(G441),MONTH(G441),1))</f>
        <v/>
      </c>
    </row>
    <row r="442">
      <c r="A442" s="33" t="n"/>
      <c r="C442" s="38">
        <f>IF(B442="","",IFERROR(INDEX('Stock'!$C$2:$C$1000,MATCH(B442,'Stock'!$A$2:$A$1000,0)),""))</f>
        <v/>
      </c>
      <c r="D442" s="35" t="n"/>
      <c r="G442" s="33" t="n"/>
      <c r="H442" s="36">
        <f>IF(B442="","",IFERROR(INDEX('Stock'!$G$2:$G$1000,MATCH(B442,'Stock'!$A$2:$A$1000,0)),""))</f>
        <v/>
      </c>
      <c r="I442" s="36">
        <f>IF(A442="","",EmballageDefaut)</f>
        <v/>
      </c>
      <c r="J442" s="35" t="n"/>
      <c r="K442" s="36">
        <f>IF(OR(A442="",D442=""),"",IF(OR(F442="Cancelled",F442="Returned"),0,D442-N(H442)-N(I442)-N(J442)))</f>
        <v/>
      </c>
      <c r="L442" s="36">
        <f>IF(OR(A442="",D442=""),"",IF(OR(F442="Cancelled",F442="Returned"),0,D442*TauxTotal))</f>
        <v/>
      </c>
      <c r="M442" s="36">
        <f>IF(K442="","",K442-L442)</f>
        <v/>
      </c>
      <c r="N442" s="40">
        <f>IF(OR(K442="",N(D442)=0),"",IF(OR(F442="Cancelled",F442="Returned"),"",M442/D442))</f>
        <v/>
      </c>
      <c r="O442" s="39">
        <f>IF(OR(A442="",B442=""),"",IFERROR(A442-INDEX('Stock'!$H$2:$H$1000,MATCH(B442,'Stock'!$A$2:$A$1000,0)),""))</f>
        <v/>
      </c>
      <c r="P442" s="41">
        <f>IF(G442="","",DATE(YEAR(G442),MONTH(G442),1))</f>
        <v/>
      </c>
    </row>
    <row r="443">
      <c r="A443" s="33" t="n"/>
      <c r="C443" s="38">
        <f>IF(B443="","",IFERROR(INDEX('Stock'!$C$2:$C$1000,MATCH(B443,'Stock'!$A$2:$A$1000,0)),""))</f>
        <v/>
      </c>
      <c r="D443" s="35" t="n"/>
      <c r="G443" s="33" t="n"/>
      <c r="H443" s="36">
        <f>IF(B443="","",IFERROR(INDEX('Stock'!$G$2:$G$1000,MATCH(B443,'Stock'!$A$2:$A$1000,0)),""))</f>
        <v/>
      </c>
      <c r="I443" s="36">
        <f>IF(A443="","",EmballageDefaut)</f>
        <v/>
      </c>
      <c r="J443" s="35" t="n"/>
      <c r="K443" s="36">
        <f>IF(OR(A443="",D443=""),"",IF(OR(F443="Cancelled",F443="Returned"),0,D443-N(H443)-N(I443)-N(J443)))</f>
        <v/>
      </c>
      <c r="L443" s="36">
        <f>IF(OR(A443="",D443=""),"",IF(OR(F443="Cancelled",F443="Returned"),0,D443*TauxTotal))</f>
        <v/>
      </c>
      <c r="M443" s="36">
        <f>IF(K443="","",K443-L443)</f>
        <v/>
      </c>
      <c r="N443" s="40">
        <f>IF(OR(K443="",N(D443)=0),"",IF(OR(F443="Cancelled",F443="Returned"),"",M443/D443))</f>
        <v/>
      </c>
      <c r="O443" s="39">
        <f>IF(OR(A443="",B443=""),"",IFERROR(A443-INDEX('Stock'!$H$2:$H$1000,MATCH(B443,'Stock'!$A$2:$A$1000,0)),""))</f>
        <v/>
      </c>
      <c r="P443" s="41">
        <f>IF(G443="","",DATE(YEAR(G443),MONTH(G443),1))</f>
        <v/>
      </c>
    </row>
    <row r="444">
      <c r="A444" s="33" t="n"/>
      <c r="C444" s="38">
        <f>IF(B444="","",IFERROR(INDEX('Stock'!$C$2:$C$1000,MATCH(B444,'Stock'!$A$2:$A$1000,0)),""))</f>
        <v/>
      </c>
      <c r="D444" s="35" t="n"/>
      <c r="G444" s="33" t="n"/>
      <c r="H444" s="36">
        <f>IF(B444="","",IFERROR(INDEX('Stock'!$G$2:$G$1000,MATCH(B444,'Stock'!$A$2:$A$1000,0)),""))</f>
        <v/>
      </c>
      <c r="I444" s="36">
        <f>IF(A444="","",EmballageDefaut)</f>
        <v/>
      </c>
      <c r="J444" s="35" t="n"/>
      <c r="K444" s="36">
        <f>IF(OR(A444="",D444=""),"",IF(OR(F444="Cancelled",F444="Returned"),0,D444-N(H444)-N(I444)-N(J444)))</f>
        <v/>
      </c>
      <c r="L444" s="36">
        <f>IF(OR(A444="",D444=""),"",IF(OR(F444="Cancelled",F444="Returned"),0,D444*TauxTotal))</f>
        <v/>
      </c>
      <c r="M444" s="36">
        <f>IF(K444="","",K444-L444)</f>
        <v/>
      </c>
      <c r="N444" s="40">
        <f>IF(OR(K444="",N(D444)=0),"",IF(OR(F444="Cancelled",F444="Returned"),"",M444/D444))</f>
        <v/>
      </c>
      <c r="O444" s="39">
        <f>IF(OR(A444="",B444=""),"",IFERROR(A444-INDEX('Stock'!$H$2:$H$1000,MATCH(B444,'Stock'!$A$2:$A$1000,0)),""))</f>
        <v/>
      </c>
      <c r="P444" s="41">
        <f>IF(G444="","",DATE(YEAR(G444),MONTH(G444),1))</f>
        <v/>
      </c>
    </row>
    <row r="445">
      <c r="A445" s="33" t="n"/>
      <c r="C445" s="38">
        <f>IF(B445="","",IFERROR(INDEX('Stock'!$C$2:$C$1000,MATCH(B445,'Stock'!$A$2:$A$1000,0)),""))</f>
        <v/>
      </c>
      <c r="D445" s="35" t="n"/>
      <c r="G445" s="33" t="n"/>
      <c r="H445" s="36">
        <f>IF(B445="","",IFERROR(INDEX('Stock'!$G$2:$G$1000,MATCH(B445,'Stock'!$A$2:$A$1000,0)),""))</f>
        <v/>
      </c>
      <c r="I445" s="36">
        <f>IF(A445="","",EmballageDefaut)</f>
        <v/>
      </c>
      <c r="J445" s="35" t="n"/>
      <c r="K445" s="36">
        <f>IF(OR(A445="",D445=""),"",IF(OR(F445="Cancelled",F445="Returned"),0,D445-N(H445)-N(I445)-N(J445)))</f>
        <v/>
      </c>
      <c r="L445" s="36">
        <f>IF(OR(A445="",D445=""),"",IF(OR(F445="Cancelled",F445="Returned"),0,D445*TauxTotal))</f>
        <v/>
      </c>
      <c r="M445" s="36">
        <f>IF(K445="","",K445-L445)</f>
        <v/>
      </c>
      <c r="N445" s="40">
        <f>IF(OR(K445="",N(D445)=0),"",IF(OR(F445="Cancelled",F445="Returned"),"",M445/D445))</f>
        <v/>
      </c>
      <c r="O445" s="39">
        <f>IF(OR(A445="",B445=""),"",IFERROR(A445-INDEX('Stock'!$H$2:$H$1000,MATCH(B445,'Stock'!$A$2:$A$1000,0)),""))</f>
        <v/>
      </c>
      <c r="P445" s="41">
        <f>IF(G445="","",DATE(YEAR(G445),MONTH(G445),1))</f>
        <v/>
      </c>
    </row>
    <row r="446">
      <c r="A446" s="33" t="n"/>
      <c r="C446" s="38">
        <f>IF(B446="","",IFERROR(INDEX('Stock'!$C$2:$C$1000,MATCH(B446,'Stock'!$A$2:$A$1000,0)),""))</f>
        <v/>
      </c>
      <c r="D446" s="35" t="n"/>
      <c r="G446" s="33" t="n"/>
      <c r="H446" s="36">
        <f>IF(B446="","",IFERROR(INDEX('Stock'!$G$2:$G$1000,MATCH(B446,'Stock'!$A$2:$A$1000,0)),""))</f>
        <v/>
      </c>
      <c r="I446" s="36">
        <f>IF(A446="","",EmballageDefaut)</f>
        <v/>
      </c>
      <c r="J446" s="35" t="n"/>
      <c r="K446" s="36">
        <f>IF(OR(A446="",D446=""),"",IF(OR(F446="Cancelled",F446="Returned"),0,D446-N(H446)-N(I446)-N(J446)))</f>
        <v/>
      </c>
      <c r="L446" s="36">
        <f>IF(OR(A446="",D446=""),"",IF(OR(F446="Cancelled",F446="Returned"),0,D446*TauxTotal))</f>
        <v/>
      </c>
      <c r="M446" s="36">
        <f>IF(K446="","",K446-L446)</f>
        <v/>
      </c>
      <c r="N446" s="40">
        <f>IF(OR(K446="",N(D446)=0),"",IF(OR(F446="Cancelled",F446="Returned"),"",M446/D446))</f>
        <v/>
      </c>
      <c r="O446" s="39">
        <f>IF(OR(A446="",B446=""),"",IFERROR(A446-INDEX('Stock'!$H$2:$H$1000,MATCH(B446,'Stock'!$A$2:$A$1000,0)),""))</f>
        <v/>
      </c>
      <c r="P446" s="41">
        <f>IF(G446="","",DATE(YEAR(G446),MONTH(G446),1))</f>
        <v/>
      </c>
    </row>
    <row r="447">
      <c r="A447" s="33" t="n"/>
      <c r="C447" s="38">
        <f>IF(B447="","",IFERROR(INDEX('Stock'!$C$2:$C$1000,MATCH(B447,'Stock'!$A$2:$A$1000,0)),""))</f>
        <v/>
      </c>
      <c r="D447" s="35" t="n"/>
      <c r="G447" s="33" t="n"/>
      <c r="H447" s="36">
        <f>IF(B447="","",IFERROR(INDEX('Stock'!$G$2:$G$1000,MATCH(B447,'Stock'!$A$2:$A$1000,0)),""))</f>
        <v/>
      </c>
      <c r="I447" s="36">
        <f>IF(A447="","",EmballageDefaut)</f>
        <v/>
      </c>
      <c r="J447" s="35" t="n"/>
      <c r="K447" s="36">
        <f>IF(OR(A447="",D447=""),"",IF(OR(F447="Cancelled",F447="Returned"),0,D447-N(H447)-N(I447)-N(J447)))</f>
        <v/>
      </c>
      <c r="L447" s="36">
        <f>IF(OR(A447="",D447=""),"",IF(OR(F447="Cancelled",F447="Returned"),0,D447*TauxTotal))</f>
        <v/>
      </c>
      <c r="M447" s="36">
        <f>IF(K447="","",K447-L447)</f>
        <v/>
      </c>
      <c r="N447" s="40">
        <f>IF(OR(K447="",N(D447)=0),"",IF(OR(F447="Cancelled",F447="Returned"),"",M447/D447))</f>
        <v/>
      </c>
      <c r="O447" s="39">
        <f>IF(OR(A447="",B447=""),"",IFERROR(A447-INDEX('Stock'!$H$2:$H$1000,MATCH(B447,'Stock'!$A$2:$A$1000,0)),""))</f>
        <v/>
      </c>
      <c r="P447" s="41">
        <f>IF(G447="","",DATE(YEAR(G447),MONTH(G447),1))</f>
        <v/>
      </c>
    </row>
    <row r="448">
      <c r="A448" s="33" t="n"/>
      <c r="C448" s="38">
        <f>IF(B448="","",IFERROR(INDEX('Stock'!$C$2:$C$1000,MATCH(B448,'Stock'!$A$2:$A$1000,0)),""))</f>
        <v/>
      </c>
      <c r="D448" s="35" t="n"/>
      <c r="G448" s="33" t="n"/>
      <c r="H448" s="36">
        <f>IF(B448="","",IFERROR(INDEX('Stock'!$G$2:$G$1000,MATCH(B448,'Stock'!$A$2:$A$1000,0)),""))</f>
        <v/>
      </c>
      <c r="I448" s="36">
        <f>IF(A448="","",EmballageDefaut)</f>
        <v/>
      </c>
      <c r="J448" s="35" t="n"/>
      <c r="K448" s="36">
        <f>IF(OR(A448="",D448=""),"",IF(OR(F448="Cancelled",F448="Returned"),0,D448-N(H448)-N(I448)-N(J448)))</f>
        <v/>
      </c>
      <c r="L448" s="36">
        <f>IF(OR(A448="",D448=""),"",IF(OR(F448="Cancelled",F448="Returned"),0,D448*TauxTotal))</f>
        <v/>
      </c>
      <c r="M448" s="36">
        <f>IF(K448="","",K448-L448)</f>
        <v/>
      </c>
      <c r="N448" s="40">
        <f>IF(OR(K448="",N(D448)=0),"",IF(OR(F448="Cancelled",F448="Returned"),"",M448/D448))</f>
        <v/>
      </c>
      <c r="O448" s="39">
        <f>IF(OR(A448="",B448=""),"",IFERROR(A448-INDEX('Stock'!$H$2:$H$1000,MATCH(B448,'Stock'!$A$2:$A$1000,0)),""))</f>
        <v/>
      </c>
      <c r="P448" s="41">
        <f>IF(G448="","",DATE(YEAR(G448),MONTH(G448),1))</f>
        <v/>
      </c>
    </row>
    <row r="449">
      <c r="A449" s="33" t="n"/>
      <c r="C449" s="38">
        <f>IF(B449="","",IFERROR(INDEX('Stock'!$C$2:$C$1000,MATCH(B449,'Stock'!$A$2:$A$1000,0)),""))</f>
        <v/>
      </c>
      <c r="D449" s="35" t="n"/>
      <c r="G449" s="33" t="n"/>
      <c r="H449" s="36">
        <f>IF(B449="","",IFERROR(INDEX('Stock'!$G$2:$G$1000,MATCH(B449,'Stock'!$A$2:$A$1000,0)),""))</f>
        <v/>
      </c>
      <c r="I449" s="36">
        <f>IF(A449="","",EmballageDefaut)</f>
        <v/>
      </c>
      <c r="J449" s="35" t="n"/>
      <c r="K449" s="36">
        <f>IF(OR(A449="",D449=""),"",IF(OR(F449="Cancelled",F449="Returned"),0,D449-N(H449)-N(I449)-N(J449)))</f>
        <v/>
      </c>
      <c r="L449" s="36">
        <f>IF(OR(A449="",D449=""),"",IF(OR(F449="Cancelled",F449="Returned"),0,D449*TauxTotal))</f>
        <v/>
      </c>
      <c r="M449" s="36">
        <f>IF(K449="","",K449-L449)</f>
        <v/>
      </c>
      <c r="N449" s="40">
        <f>IF(OR(K449="",N(D449)=0),"",IF(OR(F449="Cancelled",F449="Returned"),"",M449/D449))</f>
        <v/>
      </c>
      <c r="O449" s="39">
        <f>IF(OR(A449="",B449=""),"",IFERROR(A449-INDEX('Stock'!$H$2:$H$1000,MATCH(B449,'Stock'!$A$2:$A$1000,0)),""))</f>
        <v/>
      </c>
      <c r="P449" s="41">
        <f>IF(G449="","",DATE(YEAR(G449),MONTH(G449),1))</f>
        <v/>
      </c>
    </row>
    <row r="450">
      <c r="A450" s="33" t="n"/>
      <c r="C450" s="38">
        <f>IF(B450="","",IFERROR(INDEX('Stock'!$C$2:$C$1000,MATCH(B450,'Stock'!$A$2:$A$1000,0)),""))</f>
        <v/>
      </c>
      <c r="D450" s="35" t="n"/>
      <c r="G450" s="33" t="n"/>
      <c r="H450" s="36">
        <f>IF(B450="","",IFERROR(INDEX('Stock'!$G$2:$G$1000,MATCH(B450,'Stock'!$A$2:$A$1000,0)),""))</f>
        <v/>
      </c>
      <c r="I450" s="36">
        <f>IF(A450="","",EmballageDefaut)</f>
        <v/>
      </c>
      <c r="J450" s="35" t="n"/>
      <c r="K450" s="36">
        <f>IF(OR(A450="",D450=""),"",IF(OR(F450="Cancelled",F450="Returned"),0,D450-N(H450)-N(I450)-N(J450)))</f>
        <v/>
      </c>
      <c r="L450" s="36">
        <f>IF(OR(A450="",D450=""),"",IF(OR(F450="Cancelled",F450="Returned"),0,D450*TauxTotal))</f>
        <v/>
      </c>
      <c r="M450" s="36">
        <f>IF(K450="","",K450-L450)</f>
        <v/>
      </c>
      <c r="N450" s="40">
        <f>IF(OR(K450="",N(D450)=0),"",IF(OR(F450="Cancelled",F450="Returned"),"",M450/D450))</f>
        <v/>
      </c>
      <c r="O450" s="39">
        <f>IF(OR(A450="",B450=""),"",IFERROR(A450-INDEX('Stock'!$H$2:$H$1000,MATCH(B450,'Stock'!$A$2:$A$1000,0)),""))</f>
        <v/>
      </c>
      <c r="P450" s="41">
        <f>IF(G450="","",DATE(YEAR(G450),MONTH(G450),1))</f>
        <v/>
      </c>
    </row>
    <row r="451">
      <c r="A451" s="33" t="n"/>
      <c r="C451" s="38">
        <f>IF(B451="","",IFERROR(INDEX('Stock'!$C$2:$C$1000,MATCH(B451,'Stock'!$A$2:$A$1000,0)),""))</f>
        <v/>
      </c>
      <c r="D451" s="35" t="n"/>
      <c r="G451" s="33" t="n"/>
      <c r="H451" s="36">
        <f>IF(B451="","",IFERROR(INDEX('Stock'!$G$2:$G$1000,MATCH(B451,'Stock'!$A$2:$A$1000,0)),""))</f>
        <v/>
      </c>
      <c r="I451" s="36">
        <f>IF(A451="","",EmballageDefaut)</f>
        <v/>
      </c>
      <c r="J451" s="35" t="n"/>
      <c r="K451" s="36">
        <f>IF(OR(A451="",D451=""),"",IF(OR(F451="Cancelled",F451="Returned"),0,D451-N(H451)-N(I451)-N(J451)))</f>
        <v/>
      </c>
      <c r="L451" s="36">
        <f>IF(OR(A451="",D451=""),"",IF(OR(F451="Cancelled",F451="Returned"),0,D451*TauxTotal))</f>
        <v/>
      </c>
      <c r="M451" s="36">
        <f>IF(K451="","",K451-L451)</f>
        <v/>
      </c>
      <c r="N451" s="40">
        <f>IF(OR(K451="",N(D451)=0),"",IF(OR(F451="Cancelled",F451="Returned"),"",M451/D451))</f>
        <v/>
      </c>
      <c r="O451" s="39">
        <f>IF(OR(A451="",B451=""),"",IFERROR(A451-INDEX('Stock'!$H$2:$H$1000,MATCH(B451,'Stock'!$A$2:$A$1000,0)),""))</f>
        <v/>
      </c>
      <c r="P451" s="41">
        <f>IF(G451="","",DATE(YEAR(G451),MONTH(G451),1))</f>
        <v/>
      </c>
    </row>
    <row r="452">
      <c r="A452" s="33" t="n"/>
      <c r="C452" s="38">
        <f>IF(B452="","",IFERROR(INDEX('Stock'!$C$2:$C$1000,MATCH(B452,'Stock'!$A$2:$A$1000,0)),""))</f>
        <v/>
      </c>
      <c r="D452" s="35" t="n"/>
      <c r="G452" s="33" t="n"/>
      <c r="H452" s="36">
        <f>IF(B452="","",IFERROR(INDEX('Stock'!$G$2:$G$1000,MATCH(B452,'Stock'!$A$2:$A$1000,0)),""))</f>
        <v/>
      </c>
      <c r="I452" s="36">
        <f>IF(A452="","",EmballageDefaut)</f>
        <v/>
      </c>
      <c r="J452" s="35" t="n"/>
      <c r="K452" s="36">
        <f>IF(OR(A452="",D452=""),"",IF(OR(F452="Cancelled",F452="Returned"),0,D452-N(H452)-N(I452)-N(J452)))</f>
        <v/>
      </c>
      <c r="L452" s="36">
        <f>IF(OR(A452="",D452=""),"",IF(OR(F452="Cancelled",F452="Returned"),0,D452*TauxTotal))</f>
        <v/>
      </c>
      <c r="M452" s="36">
        <f>IF(K452="","",K452-L452)</f>
        <v/>
      </c>
      <c r="N452" s="40">
        <f>IF(OR(K452="",N(D452)=0),"",IF(OR(F452="Cancelled",F452="Returned"),"",M452/D452))</f>
        <v/>
      </c>
      <c r="O452" s="39">
        <f>IF(OR(A452="",B452=""),"",IFERROR(A452-INDEX('Stock'!$H$2:$H$1000,MATCH(B452,'Stock'!$A$2:$A$1000,0)),""))</f>
        <v/>
      </c>
      <c r="P452" s="41">
        <f>IF(G452="","",DATE(YEAR(G452),MONTH(G452),1))</f>
        <v/>
      </c>
    </row>
    <row r="453">
      <c r="A453" s="33" t="n"/>
      <c r="C453" s="38">
        <f>IF(B453="","",IFERROR(INDEX('Stock'!$C$2:$C$1000,MATCH(B453,'Stock'!$A$2:$A$1000,0)),""))</f>
        <v/>
      </c>
      <c r="D453" s="35" t="n"/>
      <c r="G453" s="33" t="n"/>
      <c r="H453" s="36">
        <f>IF(B453="","",IFERROR(INDEX('Stock'!$G$2:$G$1000,MATCH(B453,'Stock'!$A$2:$A$1000,0)),""))</f>
        <v/>
      </c>
      <c r="I453" s="36">
        <f>IF(A453="","",EmballageDefaut)</f>
        <v/>
      </c>
      <c r="J453" s="35" t="n"/>
      <c r="K453" s="36">
        <f>IF(OR(A453="",D453=""),"",IF(OR(F453="Cancelled",F453="Returned"),0,D453-N(H453)-N(I453)-N(J453)))</f>
        <v/>
      </c>
      <c r="L453" s="36">
        <f>IF(OR(A453="",D453=""),"",IF(OR(F453="Cancelled",F453="Returned"),0,D453*TauxTotal))</f>
        <v/>
      </c>
      <c r="M453" s="36">
        <f>IF(K453="","",K453-L453)</f>
        <v/>
      </c>
      <c r="N453" s="40">
        <f>IF(OR(K453="",N(D453)=0),"",IF(OR(F453="Cancelled",F453="Returned"),"",M453/D453))</f>
        <v/>
      </c>
      <c r="O453" s="39">
        <f>IF(OR(A453="",B453=""),"",IFERROR(A453-INDEX('Stock'!$H$2:$H$1000,MATCH(B453,'Stock'!$A$2:$A$1000,0)),""))</f>
        <v/>
      </c>
      <c r="P453" s="41">
        <f>IF(G453="","",DATE(YEAR(G453),MONTH(G453),1))</f>
        <v/>
      </c>
    </row>
    <row r="454">
      <c r="A454" s="33" t="n"/>
      <c r="C454" s="38">
        <f>IF(B454="","",IFERROR(INDEX('Stock'!$C$2:$C$1000,MATCH(B454,'Stock'!$A$2:$A$1000,0)),""))</f>
        <v/>
      </c>
      <c r="D454" s="35" t="n"/>
      <c r="G454" s="33" t="n"/>
      <c r="H454" s="36">
        <f>IF(B454="","",IFERROR(INDEX('Stock'!$G$2:$G$1000,MATCH(B454,'Stock'!$A$2:$A$1000,0)),""))</f>
        <v/>
      </c>
      <c r="I454" s="36">
        <f>IF(A454="","",EmballageDefaut)</f>
        <v/>
      </c>
      <c r="J454" s="35" t="n"/>
      <c r="K454" s="36">
        <f>IF(OR(A454="",D454=""),"",IF(OR(F454="Cancelled",F454="Returned"),0,D454-N(H454)-N(I454)-N(J454)))</f>
        <v/>
      </c>
      <c r="L454" s="36">
        <f>IF(OR(A454="",D454=""),"",IF(OR(F454="Cancelled",F454="Returned"),0,D454*TauxTotal))</f>
        <v/>
      </c>
      <c r="M454" s="36">
        <f>IF(K454="","",K454-L454)</f>
        <v/>
      </c>
      <c r="N454" s="40">
        <f>IF(OR(K454="",N(D454)=0),"",IF(OR(F454="Cancelled",F454="Returned"),"",M454/D454))</f>
        <v/>
      </c>
      <c r="O454" s="39">
        <f>IF(OR(A454="",B454=""),"",IFERROR(A454-INDEX('Stock'!$H$2:$H$1000,MATCH(B454,'Stock'!$A$2:$A$1000,0)),""))</f>
        <v/>
      </c>
      <c r="P454" s="41">
        <f>IF(G454="","",DATE(YEAR(G454),MONTH(G454),1))</f>
        <v/>
      </c>
    </row>
    <row r="455">
      <c r="A455" s="33" t="n"/>
      <c r="C455" s="38">
        <f>IF(B455="","",IFERROR(INDEX('Stock'!$C$2:$C$1000,MATCH(B455,'Stock'!$A$2:$A$1000,0)),""))</f>
        <v/>
      </c>
      <c r="D455" s="35" t="n"/>
      <c r="G455" s="33" t="n"/>
      <c r="H455" s="36">
        <f>IF(B455="","",IFERROR(INDEX('Stock'!$G$2:$G$1000,MATCH(B455,'Stock'!$A$2:$A$1000,0)),""))</f>
        <v/>
      </c>
      <c r="I455" s="36">
        <f>IF(A455="","",EmballageDefaut)</f>
        <v/>
      </c>
      <c r="J455" s="35" t="n"/>
      <c r="K455" s="36">
        <f>IF(OR(A455="",D455=""),"",IF(OR(F455="Cancelled",F455="Returned"),0,D455-N(H455)-N(I455)-N(J455)))</f>
        <v/>
      </c>
      <c r="L455" s="36">
        <f>IF(OR(A455="",D455=""),"",IF(OR(F455="Cancelled",F455="Returned"),0,D455*TauxTotal))</f>
        <v/>
      </c>
      <c r="M455" s="36">
        <f>IF(K455="","",K455-L455)</f>
        <v/>
      </c>
      <c r="N455" s="40">
        <f>IF(OR(K455="",N(D455)=0),"",IF(OR(F455="Cancelled",F455="Returned"),"",M455/D455))</f>
        <v/>
      </c>
      <c r="O455" s="39">
        <f>IF(OR(A455="",B455=""),"",IFERROR(A455-INDEX('Stock'!$H$2:$H$1000,MATCH(B455,'Stock'!$A$2:$A$1000,0)),""))</f>
        <v/>
      </c>
      <c r="P455" s="41">
        <f>IF(G455="","",DATE(YEAR(G455),MONTH(G455),1))</f>
        <v/>
      </c>
    </row>
    <row r="456">
      <c r="A456" s="33" t="n"/>
      <c r="C456" s="38">
        <f>IF(B456="","",IFERROR(INDEX('Stock'!$C$2:$C$1000,MATCH(B456,'Stock'!$A$2:$A$1000,0)),""))</f>
        <v/>
      </c>
      <c r="D456" s="35" t="n"/>
      <c r="G456" s="33" t="n"/>
      <c r="H456" s="36">
        <f>IF(B456="","",IFERROR(INDEX('Stock'!$G$2:$G$1000,MATCH(B456,'Stock'!$A$2:$A$1000,0)),""))</f>
        <v/>
      </c>
      <c r="I456" s="36">
        <f>IF(A456="","",EmballageDefaut)</f>
        <v/>
      </c>
      <c r="J456" s="35" t="n"/>
      <c r="K456" s="36">
        <f>IF(OR(A456="",D456=""),"",IF(OR(F456="Cancelled",F456="Returned"),0,D456-N(H456)-N(I456)-N(J456)))</f>
        <v/>
      </c>
      <c r="L456" s="36">
        <f>IF(OR(A456="",D456=""),"",IF(OR(F456="Cancelled",F456="Returned"),0,D456*TauxTotal))</f>
        <v/>
      </c>
      <c r="M456" s="36">
        <f>IF(K456="","",K456-L456)</f>
        <v/>
      </c>
      <c r="N456" s="40">
        <f>IF(OR(K456="",N(D456)=0),"",IF(OR(F456="Cancelled",F456="Returned"),"",M456/D456))</f>
        <v/>
      </c>
      <c r="O456" s="39">
        <f>IF(OR(A456="",B456=""),"",IFERROR(A456-INDEX('Stock'!$H$2:$H$1000,MATCH(B456,'Stock'!$A$2:$A$1000,0)),""))</f>
        <v/>
      </c>
      <c r="P456" s="41">
        <f>IF(G456="","",DATE(YEAR(G456),MONTH(G456),1))</f>
        <v/>
      </c>
    </row>
    <row r="457">
      <c r="A457" s="33" t="n"/>
      <c r="C457" s="38">
        <f>IF(B457="","",IFERROR(INDEX('Stock'!$C$2:$C$1000,MATCH(B457,'Stock'!$A$2:$A$1000,0)),""))</f>
        <v/>
      </c>
      <c r="D457" s="35" t="n"/>
      <c r="G457" s="33" t="n"/>
      <c r="H457" s="36">
        <f>IF(B457="","",IFERROR(INDEX('Stock'!$G$2:$G$1000,MATCH(B457,'Stock'!$A$2:$A$1000,0)),""))</f>
        <v/>
      </c>
      <c r="I457" s="36">
        <f>IF(A457="","",EmballageDefaut)</f>
        <v/>
      </c>
      <c r="J457" s="35" t="n"/>
      <c r="K457" s="36">
        <f>IF(OR(A457="",D457=""),"",IF(OR(F457="Cancelled",F457="Returned"),0,D457-N(H457)-N(I457)-N(J457)))</f>
        <v/>
      </c>
      <c r="L457" s="36">
        <f>IF(OR(A457="",D457=""),"",IF(OR(F457="Cancelled",F457="Returned"),0,D457*TauxTotal))</f>
        <v/>
      </c>
      <c r="M457" s="36">
        <f>IF(K457="","",K457-L457)</f>
        <v/>
      </c>
      <c r="N457" s="40">
        <f>IF(OR(K457="",N(D457)=0),"",IF(OR(F457="Cancelled",F457="Returned"),"",M457/D457))</f>
        <v/>
      </c>
      <c r="O457" s="39">
        <f>IF(OR(A457="",B457=""),"",IFERROR(A457-INDEX('Stock'!$H$2:$H$1000,MATCH(B457,'Stock'!$A$2:$A$1000,0)),""))</f>
        <v/>
      </c>
      <c r="P457" s="41">
        <f>IF(G457="","",DATE(YEAR(G457),MONTH(G457),1))</f>
        <v/>
      </c>
    </row>
    <row r="458">
      <c r="A458" s="33" t="n"/>
      <c r="C458" s="38">
        <f>IF(B458="","",IFERROR(INDEX('Stock'!$C$2:$C$1000,MATCH(B458,'Stock'!$A$2:$A$1000,0)),""))</f>
        <v/>
      </c>
      <c r="D458" s="35" t="n"/>
      <c r="G458" s="33" t="n"/>
      <c r="H458" s="36">
        <f>IF(B458="","",IFERROR(INDEX('Stock'!$G$2:$G$1000,MATCH(B458,'Stock'!$A$2:$A$1000,0)),""))</f>
        <v/>
      </c>
      <c r="I458" s="36">
        <f>IF(A458="","",EmballageDefaut)</f>
        <v/>
      </c>
      <c r="J458" s="35" t="n"/>
      <c r="K458" s="36">
        <f>IF(OR(A458="",D458=""),"",IF(OR(F458="Cancelled",F458="Returned"),0,D458-N(H458)-N(I458)-N(J458)))</f>
        <v/>
      </c>
      <c r="L458" s="36">
        <f>IF(OR(A458="",D458=""),"",IF(OR(F458="Cancelled",F458="Returned"),0,D458*TauxTotal))</f>
        <v/>
      </c>
      <c r="M458" s="36">
        <f>IF(K458="","",K458-L458)</f>
        <v/>
      </c>
      <c r="N458" s="40">
        <f>IF(OR(K458="",N(D458)=0),"",IF(OR(F458="Cancelled",F458="Returned"),"",M458/D458))</f>
        <v/>
      </c>
      <c r="O458" s="39">
        <f>IF(OR(A458="",B458=""),"",IFERROR(A458-INDEX('Stock'!$H$2:$H$1000,MATCH(B458,'Stock'!$A$2:$A$1000,0)),""))</f>
        <v/>
      </c>
      <c r="P458" s="41">
        <f>IF(G458="","",DATE(YEAR(G458),MONTH(G458),1))</f>
        <v/>
      </c>
    </row>
    <row r="459">
      <c r="A459" s="33" t="n"/>
      <c r="C459" s="38">
        <f>IF(B459="","",IFERROR(INDEX('Stock'!$C$2:$C$1000,MATCH(B459,'Stock'!$A$2:$A$1000,0)),""))</f>
        <v/>
      </c>
      <c r="D459" s="35" t="n"/>
      <c r="G459" s="33" t="n"/>
      <c r="H459" s="36">
        <f>IF(B459="","",IFERROR(INDEX('Stock'!$G$2:$G$1000,MATCH(B459,'Stock'!$A$2:$A$1000,0)),""))</f>
        <v/>
      </c>
      <c r="I459" s="36">
        <f>IF(A459="","",EmballageDefaut)</f>
        <v/>
      </c>
      <c r="J459" s="35" t="n"/>
      <c r="K459" s="36">
        <f>IF(OR(A459="",D459=""),"",IF(OR(F459="Cancelled",F459="Returned"),0,D459-N(H459)-N(I459)-N(J459)))</f>
        <v/>
      </c>
      <c r="L459" s="36">
        <f>IF(OR(A459="",D459=""),"",IF(OR(F459="Cancelled",F459="Returned"),0,D459*TauxTotal))</f>
        <v/>
      </c>
      <c r="M459" s="36">
        <f>IF(K459="","",K459-L459)</f>
        <v/>
      </c>
      <c r="N459" s="40">
        <f>IF(OR(K459="",N(D459)=0),"",IF(OR(F459="Cancelled",F459="Returned"),"",M459/D459))</f>
        <v/>
      </c>
      <c r="O459" s="39">
        <f>IF(OR(A459="",B459=""),"",IFERROR(A459-INDEX('Stock'!$H$2:$H$1000,MATCH(B459,'Stock'!$A$2:$A$1000,0)),""))</f>
        <v/>
      </c>
      <c r="P459" s="41">
        <f>IF(G459="","",DATE(YEAR(G459),MONTH(G459),1))</f>
        <v/>
      </c>
    </row>
    <row r="460">
      <c r="A460" s="33" t="n"/>
      <c r="C460" s="38">
        <f>IF(B460="","",IFERROR(INDEX('Stock'!$C$2:$C$1000,MATCH(B460,'Stock'!$A$2:$A$1000,0)),""))</f>
        <v/>
      </c>
      <c r="D460" s="35" t="n"/>
      <c r="G460" s="33" t="n"/>
      <c r="H460" s="36">
        <f>IF(B460="","",IFERROR(INDEX('Stock'!$G$2:$G$1000,MATCH(B460,'Stock'!$A$2:$A$1000,0)),""))</f>
        <v/>
      </c>
      <c r="I460" s="36">
        <f>IF(A460="","",EmballageDefaut)</f>
        <v/>
      </c>
      <c r="J460" s="35" t="n"/>
      <c r="K460" s="36">
        <f>IF(OR(A460="",D460=""),"",IF(OR(F460="Cancelled",F460="Returned"),0,D460-N(H460)-N(I460)-N(J460)))</f>
        <v/>
      </c>
      <c r="L460" s="36">
        <f>IF(OR(A460="",D460=""),"",IF(OR(F460="Cancelled",F460="Returned"),0,D460*TauxTotal))</f>
        <v/>
      </c>
      <c r="M460" s="36">
        <f>IF(K460="","",K460-L460)</f>
        <v/>
      </c>
      <c r="N460" s="40">
        <f>IF(OR(K460="",N(D460)=0),"",IF(OR(F460="Cancelled",F460="Returned"),"",M460/D460))</f>
        <v/>
      </c>
      <c r="O460" s="39">
        <f>IF(OR(A460="",B460=""),"",IFERROR(A460-INDEX('Stock'!$H$2:$H$1000,MATCH(B460,'Stock'!$A$2:$A$1000,0)),""))</f>
        <v/>
      </c>
      <c r="P460" s="41">
        <f>IF(G460="","",DATE(YEAR(G460),MONTH(G460),1))</f>
        <v/>
      </c>
    </row>
    <row r="461">
      <c r="A461" s="33" t="n"/>
      <c r="C461" s="38">
        <f>IF(B461="","",IFERROR(INDEX('Stock'!$C$2:$C$1000,MATCH(B461,'Stock'!$A$2:$A$1000,0)),""))</f>
        <v/>
      </c>
      <c r="D461" s="35" t="n"/>
      <c r="G461" s="33" t="n"/>
      <c r="H461" s="36">
        <f>IF(B461="","",IFERROR(INDEX('Stock'!$G$2:$G$1000,MATCH(B461,'Stock'!$A$2:$A$1000,0)),""))</f>
        <v/>
      </c>
      <c r="I461" s="36">
        <f>IF(A461="","",EmballageDefaut)</f>
        <v/>
      </c>
      <c r="J461" s="35" t="n"/>
      <c r="K461" s="36">
        <f>IF(OR(A461="",D461=""),"",IF(OR(F461="Cancelled",F461="Returned"),0,D461-N(H461)-N(I461)-N(J461)))</f>
        <v/>
      </c>
      <c r="L461" s="36">
        <f>IF(OR(A461="",D461=""),"",IF(OR(F461="Cancelled",F461="Returned"),0,D461*TauxTotal))</f>
        <v/>
      </c>
      <c r="M461" s="36">
        <f>IF(K461="","",K461-L461)</f>
        <v/>
      </c>
      <c r="N461" s="40">
        <f>IF(OR(K461="",N(D461)=0),"",IF(OR(F461="Cancelled",F461="Returned"),"",M461/D461))</f>
        <v/>
      </c>
      <c r="O461" s="39">
        <f>IF(OR(A461="",B461=""),"",IFERROR(A461-INDEX('Stock'!$H$2:$H$1000,MATCH(B461,'Stock'!$A$2:$A$1000,0)),""))</f>
        <v/>
      </c>
      <c r="P461" s="41">
        <f>IF(G461="","",DATE(YEAR(G461),MONTH(G461),1))</f>
        <v/>
      </c>
    </row>
    <row r="462">
      <c r="A462" s="33" t="n"/>
      <c r="C462" s="38">
        <f>IF(B462="","",IFERROR(INDEX('Stock'!$C$2:$C$1000,MATCH(B462,'Stock'!$A$2:$A$1000,0)),""))</f>
        <v/>
      </c>
      <c r="D462" s="35" t="n"/>
      <c r="G462" s="33" t="n"/>
      <c r="H462" s="36">
        <f>IF(B462="","",IFERROR(INDEX('Stock'!$G$2:$G$1000,MATCH(B462,'Stock'!$A$2:$A$1000,0)),""))</f>
        <v/>
      </c>
      <c r="I462" s="36">
        <f>IF(A462="","",EmballageDefaut)</f>
        <v/>
      </c>
      <c r="J462" s="35" t="n"/>
      <c r="K462" s="36">
        <f>IF(OR(A462="",D462=""),"",IF(OR(F462="Cancelled",F462="Returned"),0,D462-N(H462)-N(I462)-N(J462)))</f>
        <v/>
      </c>
      <c r="L462" s="36">
        <f>IF(OR(A462="",D462=""),"",IF(OR(F462="Cancelled",F462="Returned"),0,D462*TauxTotal))</f>
        <v/>
      </c>
      <c r="M462" s="36">
        <f>IF(K462="","",K462-L462)</f>
        <v/>
      </c>
      <c r="N462" s="40">
        <f>IF(OR(K462="",N(D462)=0),"",IF(OR(F462="Cancelled",F462="Returned"),"",M462/D462))</f>
        <v/>
      </c>
      <c r="O462" s="39">
        <f>IF(OR(A462="",B462=""),"",IFERROR(A462-INDEX('Stock'!$H$2:$H$1000,MATCH(B462,'Stock'!$A$2:$A$1000,0)),""))</f>
        <v/>
      </c>
      <c r="P462" s="41">
        <f>IF(G462="","",DATE(YEAR(G462),MONTH(G462),1))</f>
        <v/>
      </c>
    </row>
    <row r="463">
      <c r="A463" s="33" t="n"/>
      <c r="C463" s="38">
        <f>IF(B463="","",IFERROR(INDEX('Stock'!$C$2:$C$1000,MATCH(B463,'Stock'!$A$2:$A$1000,0)),""))</f>
        <v/>
      </c>
      <c r="D463" s="35" t="n"/>
      <c r="G463" s="33" t="n"/>
      <c r="H463" s="36">
        <f>IF(B463="","",IFERROR(INDEX('Stock'!$G$2:$G$1000,MATCH(B463,'Stock'!$A$2:$A$1000,0)),""))</f>
        <v/>
      </c>
      <c r="I463" s="36">
        <f>IF(A463="","",EmballageDefaut)</f>
        <v/>
      </c>
      <c r="J463" s="35" t="n"/>
      <c r="K463" s="36">
        <f>IF(OR(A463="",D463=""),"",IF(OR(F463="Cancelled",F463="Returned"),0,D463-N(H463)-N(I463)-N(J463)))</f>
        <v/>
      </c>
      <c r="L463" s="36">
        <f>IF(OR(A463="",D463=""),"",IF(OR(F463="Cancelled",F463="Returned"),0,D463*TauxTotal))</f>
        <v/>
      </c>
      <c r="M463" s="36">
        <f>IF(K463="","",K463-L463)</f>
        <v/>
      </c>
      <c r="N463" s="40">
        <f>IF(OR(K463="",N(D463)=0),"",IF(OR(F463="Cancelled",F463="Returned"),"",M463/D463))</f>
        <v/>
      </c>
      <c r="O463" s="39">
        <f>IF(OR(A463="",B463=""),"",IFERROR(A463-INDEX('Stock'!$H$2:$H$1000,MATCH(B463,'Stock'!$A$2:$A$1000,0)),""))</f>
        <v/>
      </c>
      <c r="P463" s="41">
        <f>IF(G463="","",DATE(YEAR(G463),MONTH(G463),1))</f>
        <v/>
      </c>
    </row>
    <row r="464">
      <c r="A464" s="33" t="n"/>
      <c r="C464" s="38">
        <f>IF(B464="","",IFERROR(INDEX('Stock'!$C$2:$C$1000,MATCH(B464,'Stock'!$A$2:$A$1000,0)),""))</f>
        <v/>
      </c>
      <c r="D464" s="35" t="n"/>
      <c r="G464" s="33" t="n"/>
      <c r="H464" s="36">
        <f>IF(B464="","",IFERROR(INDEX('Stock'!$G$2:$G$1000,MATCH(B464,'Stock'!$A$2:$A$1000,0)),""))</f>
        <v/>
      </c>
      <c r="I464" s="36">
        <f>IF(A464="","",EmballageDefaut)</f>
        <v/>
      </c>
      <c r="J464" s="35" t="n"/>
      <c r="K464" s="36">
        <f>IF(OR(A464="",D464=""),"",IF(OR(F464="Cancelled",F464="Returned"),0,D464-N(H464)-N(I464)-N(J464)))</f>
        <v/>
      </c>
      <c r="L464" s="36">
        <f>IF(OR(A464="",D464=""),"",IF(OR(F464="Cancelled",F464="Returned"),0,D464*TauxTotal))</f>
        <v/>
      </c>
      <c r="M464" s="36">
        <f>IF(K464="","",K464-L464)</f>
        <v/>
      </c>
      <c r="N464" s="40">
        <f>IF(OR(K464="",N(D464)=0),"",IF(OR(F464="Cancelled",F464="Returned"),"",M464/D464))</f>
        <v/>
      </c>
      <c r="O464" s="39">
        <f>IF(OR(A464="",B464=""),"",IFERROR(A464-INDEX('Stock'!$H$2:$H$1000,MATCH(B464,'Stock'!$A$2:$A$1000,0)),""))</f>
        <v/>
      </c>
      <c r="P464" s="41">
        <f>IF(G464="","",DATE(YEAR(G464),MONTH(G464),1))</f>
        <v/>
      </c>
    </row>
    <row r="465">
      <c r="A465" s="33" t="n"/>
      <c r="C465" s="38">
        <f>IF(B465="","",IFERROR(INDEX('Stock'!$C$2:$C$1000,MATCH(B465,'Stock'!$A$2:$A$1000,0)),""))</f>
        <v/>
      </c>
      <c r="D465" s="35" t="n"/>
      <c r="G465" s="33" t="n"/>
      <c r="H465" s="36">
        <f>IF(B465="","",IFERROR(INDEX('Stock'!$G$2:$G$1000,MATCH(B465,'Stock'!$A$2:$A$1000,0)),""))</f>
        <v/>
      </c>
      <c r="I465" s="36">
        <f>IF(A465="","",EmballageDefaut)</f>
        <v/>
      </c>
      <c r="J465" s="35" t="n"/>
      <c r="K465" s="36">
        <f>IF(OR(A465="",D465=""),"",IF(OR(F465="Cancelled",F465="Returned"),0,D465-N(H465)-N(I465)-N(J465)))</f>
        <v/>
      </c>
      <c r="L465" s="36">
        <f>IF(OR(A465="",D465=""),"",IF(OR(F465="Cancelled",F465="Returned"),0,D465*TauxTotal))</f>
        <v/>
      </c>
      <c r="M465" s="36">
        <f>IF(K465="","",K465-L465)</f>
        <v/>
      </c>
      <c r="N465" s="40">
        <f>IF(OR(K465="",N(D465)=0),"",IF(OR(F465="Cancelled",F465="Returned"),"",M465/D465))</f>
        <v/>
      </c>
      <c r="O465" s="39">
        <f>IF(OR(A465="",B465=""),"",IFERROR(A465-INDEX('Stock'!$H$2:$H$1000,MATCH(B465,'Stock'!$A$2:$A$1000,0)),""))</f>
        <v/>
      </c>
      <c r="P465" s="41">
        <f>IF(G465="","",DATE(YEAR(G465),MONTH(G465),1))</f>
        <v/>
      </c>
    </row>
    <row r="466">
      <c r="A466" s="33" t="n"/>
      <c r="C466" s="38">
        <f>IF(B466="","",IFERROR(INDEX('Stock'!$C$2:$C$1000,MATCH(B466,'Stock'!$A$2:$A$1000,0)),""))</f>
        <v/>
      </c>
      <c r="D466" s="35" t="n"/>
      <c r="G466" s="33" t="n"/>
      <c r="H466" s="36">
        <f>IF(B466="","",IFERROR(INDEX('Stock'!$G$2:$G$1000,MATCH(B466,'Stock'!$A$2:$A$1000,0)),""))</f>
        <v/>
      </c>
      <c r="I466" s="36">
        <f>IF(A466="","",EmballageDefaut)</f>
        <v/>
      </c>
      <c r="J466" s="35" t="n"/>
      <c r="K466" s="36">
        <f>IF(OR(A466="",D466=""),"",IF(OR(F466="Cancelled",F466="Returned"),0,D466-N(H466)-N(I466)-N(J466)))</f>
        <v/>
      </c>
      <c r="L466" s="36">
        <f>IF(OR(A466="",D466=""),"",IF(OR(F466="Cancelled",F466="Returned"),0,D466*TauxTotal))</f>
        <v/>
      </c>
      <c r="M466" s="36">
        <f>IF(K466="","",K466-L466)</f>
        <v/>
      </c>
      <c r="N466" s="40">
        <f>IF(OR(K466="",N(D466)=0),"",IF(OR(F466="Cancelled",F466="Returned"),"",M466/D466))</f>
        <v/>
      </c>
      <c r="O466" s="39">
        <f>IF(OR(A466="",B466=""),"",IFERROR(A466-INDEX('Stock'!$H$2:$H$1000,MATCH(B466,'Stock'!$A$2:$A$1000,0)),""))</f>
        <v/>
      </c>
      <c r="P466" s="41">
        <f>IF(G466="","",DATE(YEAR(G466),MONTH(G466),1))</f>
        <v/>
      </c>
    </row>
    <row r="467">
      <c r="A467" s="33" t="n"/>
      <c r="C467" s="38">
        <f>IF(B467="","",IFERROR(INDEX('Stock'!$C$2:$C$1000,MATCH(B467,'Stock'!$A$2:$A$1000,0)),""))</f>
        <v/>
      </c>
      <c r="D467" s="35" t="n"/>
      <c r="G467" s="33" t="n"/>
      <c r="H467" s="36">
        <f>IF(B467="","",IFERROR(INDEX('Stock'!$G$2:$G$1000,MATCH(B467,'Stock'!$A$2:$A$1000,0)),""))</f>
        <v/>
      </c>
      <c r="I467" s="36">
        <f>IF(A467="","",EmballageDefaut)</f>
        <v/>
      </c>
      <c r="J467" s="35" t="n"/>
      <c r="K467" s="36">
        <f>IF(OR(A467="",D467=""),"",IF(OR(F467="Cancelled",F467="Returned"),0,D467-N(H467)-N(I467)-N(J467)))</f>
        <v/>
      </c>
      <c r="L467" s="36">
        <f>IF(OR(A467="",D467=""),"",IF(OR(F467="Cancelled",F467="Returned"),0,D467*TauxTotal))</f>
        <v/>
      </c>
      <c r="M467" s="36">
        <f>IF(K467="","",K467-L467)</f>
        <v/>
      </c>
      <c r="N467" s="40">
        <f>IF(OR(K467="",N(D467)=0),"",IF(OR(F467="Cancelled",F467="Returned"),"",M467/D467))</f>
        <v/>
      </c>
      <c r="O467" s="39">
        <f>IF(OR(A467="",B467=""),"",IFERROR(A467-INDEX('Stock'!$H$2:$H$1000,MATCH(B467,'Stock'!$A$2:$A$1000,0)),""))</f>
        <v/>
      </c>
      <c r="P467" s="41">
        <f>IF(G467="","",DATE(YEAR(G467),MONTH(G467),1))</f>
        <v/>
      </c>
    </row>
    <row r="468">
      <c r="A468" s="33" t="n"/>
      <c r="C468" s="38">
        <f>IF(B468="","",IFERROR(INDEX('Stock'!$C$2:$C$1000,MATCH(B468,'Stock'!$A$2:$A$1000,0)),""))</f>
        <v/>
      </c>
      <c r="D468" s="35" t="n"/>
      <c r="G468" s="33" t="n"/>
      <c r="H468" s="36">
        <f>IF(B468="","",IFERROR(INDEX('Stock'!$G$2:$G$1000,MATCH(B468,'Stock'!$A$2:$A$1000,0)),""))</f>
        <v/>
      </c>
      <c r="I468" s="36">
        <f>IF(A468="","",EmballageDefaut)</f>
        <v/>
      </c>
      <c r="J468" s="35" t="n"/>
      <c r="K468" s="36">
        <f>IF(OR(A468="",D468=""),"",IF(OR(F468="Cancelled",F468="Returned"),0,D468-N(H468)-N(I468)-N(J468)))</f>
        <v/>
      </c>
      <c r="L468" s="36">
        <f>IF(OR(A468="",D468=""),"",IF(OR(F468="Cancelled",F468="Returned"),0,D468*TauxTotal))</f>
        <v/>
      </c>
      <c r="M468" s="36">
        <f>IF(K468="","",K468-L468)</f>
        <v/>
      </c>
      <c r="N468" s="40">
        <f>IF(OR(K468="",N(D468)=0),"",IF(OR(F468="Cancelled",F468="Returned"),"",M468/D468))</f>
        <v/>
      </c>
      <c r="O468" s="39">
        <f>IF(OR(A468="",B468=""),"",IFERROR(A468-INDEX('Stock'!$H$2:$H$1000,MATCH(B468,'Stock'!$A$2:$A$1000,0)),""))</f>
        <v/>
      </c>
      <c r="P468" s="41">
        <f>IF(G468="","",DATE(YEAR(G468),MONTH(G468),1))</f>
        <v/>
      </c>
    </row>
    <row r="469">
      <c r="A469" s="33" t="n"/>
      <c r="C469" s="38">
        <f>IF(B469="","",IFERROR(INDEX('Stock'!$C$2:$C$1000,MATCH(B469,'Stock'!$A$2:$A$1000,0)),""))</f>
        <v/>
      </c>
      <c r="D469" s="35" t="n"/>
      <c r="G469" s="33" t="n"/>
      <c r="H469" s="36">
        <f>IF(B469="","",IFERROR(INDEX('Stock'!$G$2:$G$1000,MATCH(B469,'Stock'!$A$2:$A$1000,0)),""))</f>
        <v/>
      </c>
      <c r="I469" s="36">
        <f>IF(A469="","",EmballageDefaut)</f>
        <v/>
      </c>
      <c r="J469" s="35" t="n"/>
      <c r="K469" s="36">
        <f>IF(OR(A469="",D469=""),"",IF(OR(F469="Cancelled",F469="Returned"),0,D469-N(H469)-N(I469)-N(J469)))</f>
        <v/>
      </c>
      <c r="L469" s="36">
        <f>IF(OR(A469="",D469=""),"",IF(OR(F469="Cancelled",F469="Returned"),0,D469*TauxTotal))</f>
        <v/>
      </c>
      <c r="M469" s="36">
        <f>IF(K469="","",K469-L469)</f>
        <v/>
      </c>
      <c r="N469" s="40">
        <f>IF(OR(K469="",N(D469)=0),"",IF(OR(F469="Cancelled",F469="Returned"),"",M469/D469))</f>
        <v/>
      </c>
      <c r="O469" s="39">
        <f>IF(OR(A469="",B469=""),"",IFERROR(A469-INDEX('Stock'!$H$2:$H$1000,MATCH(B469,'Stock'!$A$2:$A$1000,0)),""))</f>
        <v/>
      </c>
      <c r="P469" s="41">
        <f>IF(G469="","",DATE(YEAR(G469),MONTH(G469),1))</f>
        <v/>
      </c>
    </row>
    <row r="470">
      <c r="A470" s="33" t="n"/>
      <c r="C470" s="38">
        <f>IF(B470="","",IFERROR(INDEX('Stock'!$C$2:$C$1000,MATCH(B470,'Stock'!$A$2:$A$1000,0)),""))</f>
        <v/>
      </c>
      <c r="D470" s="35" t="n"/>
      <c r="G470" s="33" t="n"/>
      <c r="H470" s="36">
        <f>IF(B470="","",IFERROR(INDEX('Stock'!$G$2:$G$1000,MATCH(B470,'Stock'!$A$2:$A$1000,0)),""))</f>
        <v/>
      </c>
      <c r="I470" s="36">
        <f>IF(A470="","",EmballageDefaut)</f>
        <v/>
      </c>
      <c r="J470" s="35" t="n"/>
      <c r="K470" s="36">
        <f>IF(OR(A470="",D470=""),"",IF(OR(F470="Cancelled",F470="Returned"),0,D470-N(H470)-N(I470)-N(J470)))</f>
        <v/>
      </c>
      <c r="L470" s="36">
        <f>IF(OR(A470="",D470=""),"",IF(OR(F470="Cancelled",F470="Returned"),0,D470*TauxTotal))</f>
        <v/>
      </c>
      <c r="M470" s="36">
        <f>IF(K470="","",K470-L470)</f>
        <v/>
      </c>
      <c r="N470" s="40">
        <f>IF(OR(K470="",N(D470)=0),"",IF(OR(F470="Cancelled",F470="Returned"),"",M470/D470))</f>
        <v/>
      </c>
      <c r="O470" s="39">
        <f>IF(OR(A470="",B470=""),"",IFERROR(A470-INDEX('Stock'!$H$2:$H$1000,MATCH(B470,'Stock'!$A$2:$A$1000,0)),""))</f>
        <v/>
      </c>
      <c r="P470" s="41">
        <f>IF(G470="","",DATE(YEAR(G470),MONTH(G470),1))</f>
        <v/>
      </c>
    </row>
    <row r="471">
      <c r="A471" s="33" t="n"/>
      <c r="C471" s="38">
        <f>IF(B471="","",IFERROR(INDEX('Stock'!$C$2:$C$1000,MATCH(B471,'Stock'!$A$2:$A$1000,0)),""))</f>
        <v/>
      </c>
      <c r="D471" s="35" t="n"/>
      <c r="G471" s="33" t="n"/>
      <c r="H471" s="36">
        <f>IF(B471="","",IFERROR(INDEX('Stock'!$G$2:$G$1000,MATCH(B471,'Stock'!$A$2:$A$1000,0)),""))</f>
        <v/>
      </c>
      <c r="I471" s="36">
        <f>IF(A471="","",EmballageDefaut)</f>
        <v/>
      </c>
      <c r="J471" s="35" t="n"/>
      <c r="K471" s="36">
        <f>IF(OR(A471="",D471=""),"",IF(OR(F471="Cancelled",F471="Returned"),0,D471-N(H471)-N(I471)-N(J471)))</f>
        <v/>
      </c>
      <c r="L471" s="36">
        <f>IF(OR(A471="",D471=""),"",IF(OR(F471="Cancelled",F471="Returned"),0,D471*TauxTotal))</f>
        <v/>
      </c>
      <c r="M471" s="36">
        <f>IF(K471="","",K471-L471)</f>
        <v/>
      </c>
      <c r="N471" s="40">
        <f>IF(OR(K471="",N(D471)=0),"",IF(OR(F471="Cancelled",F471="Returned"),"",M471/D471))</f>
        <v/>
      </c>
      <c r="O471" s="39">
        <f>IF(OR(A471="",B471=""),"",IFERROR(A471-INDEX('Stock'!$H$2:$H$1000,MATCH(B471,'Stock'!$A$2:$A$1000,0)),""))</f>
        <v/>
      </c>
      <c r="P471" s="41">
        <f>IF(G471="","",DATE(YEAR(G471),MONTH(G471),1))</f>
        <v/>
      </c>
    </row>
    <row r="472">
      <c r="A472" s="33" t="n"/>
      <c r="C472" s="38">
        <f>IF(B472="","",IFERROR(INDEX('Stock'!$C$2:$C$1000,MATCH(B472,'Stock'!$A$2:$A$1000,0)),""))</f>
        <v/>
      </c>
      <c r="D472" s="35" t="n"/>
      <c r="G472" s="33" t="n"/>
      <c r="H472" s="36">
        <f>IF(B472="","",IFERROR(INDEX('Stock'!$G$2:$G$1000,MATCH(B472,'Stock'!$A$2:$A$1000,0)),""))</f>
        <v/>
      </c>
      <c r="I472" s="36">
        <f>IF(A472="","",EmballageDefaut)</f>
        <v/>
      </c>
      <c r="J472" s="35" t="n"/>
      <c r="K472" s="36">
        <f>IF(OR(A472="",D472=""),"",IF(OR(F472="Cancelled",F472="Returned"),0,D472-N(H472)-N(I472)-N(J472)))</f>
        <v/>
      </c>
      <c r="L472" s="36">
        <f>IF(OR(A472="",D472=""),"",IF(OR(F472="Cancelled",F472="Returned"),0,D472*TauxTotal))</f>
        <v/>
      </c>
      <c r="M472" s="36">
        <f>IF(K472="","",K472-L472)</f>
        <v/>
      </c>
      <c r="N472" s="40">
        <f>IF(OR(K472="",N(D472)=0),"",IF(OR(F472="Cancelled",F472="Returned"),"",M472/D472))</f>
        <v/>
      </c>
      <c r="O472" s="39">
        <f>IF(OR(A472="",B472=""),"",IFERROR(A472-INDEX('Stock'!$H$2:$H$1000,MATCH(B472,'Stock'!$A$2:$A$1000,0)),""))</f>
        <v/>
      </c>
      <c r="P472" s="41">
        <f>IF(G472="","",DATE(YEAR(G472),MONTH(G472),1))</f>
        <v/>
      </c>
    </row>
    <row r="473">
      <c r="A473" s="33" t="n"/>
      <c r="C473" s="38">
        <f>IF(B473="","",IFERROR(INDEX('Stock'!$C$2:$C$1000,MATCH(B473,'Stock'!$A$2:$A$1000,0)),""))</f>
        <v/>
      </c>
      <c r="D473" s="35" t="n"/>
      <c r="G473" s="33" t="n"/>
      <c r="H473" s="36">
        <f>IF(B473="","",IFERROR(INDEX('Stock'!$G$2:$G$1000,MATCH(B473,'Stock'!$A$2:$A$1000,0)),""))</f>
        <v/>
      </c>
      <c r="I473" s="36">
        <f>IF(A473="","",EmballageDefaut)</f>
        <v/>
      </c>
      <c r="J473" s="35" t="n"/>
      <c r="K473" s="36">
        <f>IF(OR(A473="",D473=""),"",IF(OR(F473="Cancelled",F473="Returned"),0,D473-N(H473)-N(I473)-N(J473)))</f>
        <v/>
      </c>
      <c r="L473" s="36">
        <f>IF(OR(A473="",D473=""),"",IF(OR(F473="Cancelled",F473="Returned"),0,D473*TauxTotal))</f>
        <v/>
      </c>
      <c r="M473" s="36">
        <f>IF(K473="","",K473-L473)</f>
        <v/>
      </c>
      <c r="N473" s="40">
        <f>IF(OR(K473="",N(D473)=0),"",IF(OR(F473="Cancelled",F473="Returned"),"",M473/D473))</f>
        <v/>
      </c>
      <c r="O473" s="39">
        <f>IF(OR(A473="",B473=""),"",IFERROR(A473-INDEX('Stock'!$H$2:$H$1000,MATCH(B473,'Stock'!$A$2:$A$1000,0)),""))</f>
        <v/>
      </c>
      <c r="P473" s="41">
        <f>IF(G473="","",DATE(YEAR(G473),MONTH(G473),1))</f>
        <v/>
      </c>
    </row>
    <row r="474">
      <c r="A474" s="33" t="n"/>
      <c r="C474" s="38">
        <f>IF(B474="","",IFERROR(INDEX('Stock'!$C$2:$C$1000,MATCH(B474,'Stock'!$A$2:$A$1000,0)),""))</f>
        <v/>
      </c>
      <c r="D474" s="35" t="n"/>
      <c r="G474" s="33" t="n"/>
      <c r="H474" s="36">
        <f>IF(B474="","",IFERROR(INDEX('Stock'!$G$2:$G$1000,MATCH(B474,'Stock'!$A$2:$A$1000,0)),""))</f>
        <v/>
      </c>
      <c r="I474" s="36">
        <f>IF(A474="","",EmballageDefaut)</f>
        <v/>
      </c>
      <c r="J474" s="35" t="n"/>
      <c r="K474" s="36">
        <f>IF(OR(A474="",D474=""),"",IF(OR(F474="Cancelled",F474="Returned"),0,D474-N(H474)-N(I474)-N(J474)))</f>
        <v/>
      </c>
      <c r="L474" s="36">
        <f>IF(OR(A474="",D474=""),"",IF(OR(F474="Cancelled",F474="Returned"),0,D474*TauxTotal))</f>
        <v/>
      </c>
      <c r="M474" s="36">
        <f>IF(K474="","",K474-L474)</f>
        <v/>
      </c>
      <c r="N474" s="40">
        <f>IF(OR(K474="",N(D474)=0),"",IF(OR(F474="Cancelled",F474="Returned"),"",M474/D474))</f>
        <v/>
      </c>
      <c r="O474" s="39">
        <f>IF(OR(A474="",B474=""),"",IFERROR(A474-INDEX('Stock'!$H$2:$H$1000,MATCH(B474,'Stock'!$A$2:$A$1000,0)),""))</f>
        <v/>
      </c>
      <c r="P474" s="41">
        <f>IF(G474="","",DATE(YEAR(G474),MONTH(G474),1))</f>
        <v/>
      </c>
    </row>
    <row r="475">
      <c r="A475" s="33" t="n"/>
      <c r="C475" s="38">
        <f>IF(B475="","",IFERROR(INDEX('Stock'!$C$2:$C$1000,MATCH(B475,'Stock'!$A$2:$A$1000,0)),""))</f>
        <v/>
      </c>
      <c r="D475" s="35" t="n"/>
      <c r="G475" s="33" t="n"/>
      <c r="H475" s="36">
        <f>IF(B475="","",IFERROR(INDEX('Stock'!$G$2:$G$1000,MATCH(B475,'Stock'!$A$2:$A$1000,0)),""))</f>
        <v/>
      </c>
      <c r="I475" s="36">
        <f>IF(A475="","",EmballageDefaut)</f>
        <v/>
      </c>
      <c r="J475" s="35" t="n"/>
      <c r="K475" s="36">
        <f>IF(OR(A475="",D475=""),"",IF(OR(F475="Cancelled",F475="Returned"),0,D475-N(H475)-N(I475)-N(J475)))</f>
        <v/>
      </c>
      <c r="L475" s="36">
        <f>IF(OR(A475="",D475=""),"",IF(OR(F475="Cancelled",F475="Returned"),0,D475*TauxTotal))</f>
        <v/>
      </c>
      <c r="M475" s="36">
        <f>IF(K475="","",K475-L475)</f>
        <v/>
      </c>
      <c r="N475" s="40">
        <f>IF(OR(K475="",N(D475)=0),"",IF(OR(F475="Cancelled",F475="Returned"),"",M475/D475))</f>
        <v/>
      </c>
      <c r="O475" s="39">
        <f>IF(OR(A475="",B475=""),"",IFERROR(A475-INDEX('Stock'!$H$2:$H$1000,MATCH(B475,'Stock'!$A$2:$A$1000,0)),""))</f>
        <v/>
      </c>
      <c r="P475" s="41">
        <f>IF(G475="","",DATE(YEAR(G475),MONTH(G475),1))</f>
        <v/>
      </c>
    </row>
    <row r="476">
      <c r="A476" s="33" t="n"/>
      <c r="C476" s="38">
        <f>IF(B476="","",IFERROR(INDEX('Stock'!$C$2:$C$1000,MATCH(B476,'Stock'!$A$2:$A$1000,0)),""))</f>
        <v/>
      </c>
      <c r="D476" s="35" t="n"/>
      <c r="G476" s="33" t="n"/>
      <c r="H476" s="36">
        <f>IF(B476="","",IFERROR(INDEX('Stock'!$G$2:$G$1000,MATCH(B476,'Stock'!$A$2:$A$1000,0)),""))</f>
        <v/>
      </c>
      <c r="I476" s="36">
        <f>IF(A476="","",EmballageDefaut)</f>
        <v/>
      </c>
      <c r="J476" s="35" t="n"/>
      <c r="K476" s="36">
        <f>IF(OR(A476="",D476=""),"",IF(OR(F476="Cancelled",F476="Returned"),0,D476-N(H476)-N(I476)-N(J476)))</f>
        <v/>
      </c>
      <c r="L476" s="36">
        <f>IF(OR(A476="",D476=""),"",IF(OR(F476="Cancelled",F476="Returned"),0,D476*TauxTotal))</f>
        <v/>
      </c>
      <c r="M476" s="36">
        <f>IF(K476="","",K476-L476)</f>
        <v/>
      </c>
      <c r="N476" s="40">
        <f>IF(OR(K476="",N(D476)=0),"",IF(OR(F476="Cancelled",F476="Returned"),"",M476/D476))</f>
        <v/>
      </c>
      <c r="O476" s="39">
        <f>IF(OR(A476="",B476=""),"",IFERROR(A476-INDEX('Stock'!$H$2:$H$1000,MATCH(B476,'Stock'!$A$2:$A$1000,0)),""))</f>
        <v/>
      </c>
      <c r="P476" s="41">
        <f>IF(G476="","",DATE(YEAR(G476),MONTH(G476),1))</f>
        <v/>
      </c>
    </row>
    <row r="477">
      <c r="A477" s="33" t="n"/>
      <c r="C477" s="38">
        <f>IF(B477="","",IFERROR(INDEX('Stock'!$C$2:$C$1000,MATCH(B477,'Stock'!$A$2:$A$1000,0)),""))</f>
        <v/>
      </c>
      <c r="D477" s="35" t="n"/>
      <c r="G477" s="33" t="n"/>
      <c r="H477" s="36">
        <f>IF(B477="","",IFERROR(INDEX('Stock'!$G$2:$G$1000,MATCH(B477,'Stock'!$A$2:$A$1000,0)),""))</f>
        <v/>
      </c>
      <c r="I477" s="36">
        <f>IF(A477="","",EmballageDefaut)</f>
        <v/>
      </c>
      <c r="J477" s="35" t="n"/>
      <c r="K477" s="36">
        <f>IF(OR(A477="",D477=""),"",IF(OR(F477="Cancelled",F477="Returned"),0,D477-N(H477)-N(I477)-N(J477)))</f>
        <v/>
      </c>
      <c r="L477" s="36">
        <f>IF(OR(A477="",D477=""),"",IF(OR(F477="Cancelled",F477="Returned"),0,D477*TauxTotal))</f>
        <v/>
      </c>
      <c r="M477" s="36">
        <f>IF(K477="","",K477-L477)</f>
        <v/>
      </c>
      <c r="N477" s="40">
        <f>IF(OR(K477="",N(D477)=0),"",IF(OR(F477="Cancelled",F477="Returned"),"",M477/D477))</f>
        <v/>
      </c>
      <c r="O477" s="39">
        <f>IF(OR(A477="",B477=""),"",IFERROR(A477-INDEX('Stock'!$H$2:$H$1000,MATCH(B477,'Stock'!$A$2:$A$1000,0)),""))</f>
        <v/>
      </c>
      <c r="P477" s="41">
        <f>IF(G477="","",DATE(YEAR(G477),MONTH(G477),1))</f>
        <v/>
      </c>
    </row>
    <row r="478">
      <c r="A478" s="33" t="n"/>
      <c r="C478" s="38">
        <f>IF(B478="","",IFERROR(INDEX('Stock'!$C$2:$C$1000,MATCH(B478,'Stock'!$A$2:$A$1000,0)),""))</f>
        <v/>
      </c>
      <c r="D478" s="35" t="n"/>
      <c r="G478" s="33" t="n"/>
      <c r="H478" s="36">
        <f>IF(B478="","",IFERROR(INDEX('Stock'!$G$2:$G$1000,MATCH(B478,'Stock'!$A$2:$A$1000,0)),""))</f>
        <v/>
      </c>
      <c r="I478" s="36">
        <f>IF(A478="","",EmballageDefaut)</f>
        <v/>
      </c>
      <c r="J478" s="35" t="n"/>
      <c r="K478" s="36">
        <f>IF(OR(A478="",D478=""),"",IF(OR(F478="Cancelled",F478="Returned"),0,D478-N(H478)-N(I478)-N(J478)))</f>
        <v/>
      </c>
      <c r="L478" s="36">
        <f>IF(OR(A478="",D478=""),"",IF(OR(F478="Cancelled",F478="Returned"),0,D478*TauxTotal))</f>
        <v/>
      </c>
      <c r="M478" s="36">
        <f>IF(K478="","",K478-L478)</f>
        <v/>
      </c>
      <c r="N478" s="40">
        <f>IF(OR(K478="",N(D478)=0),"",IF(OR(F478="Cancelled",F478="Returned"),"",M478/D478))</f>
        <v/>
      </c>
      <c r="O478" s="39">
        <f>IF(OR(A478="",B478=""),"",IFERROR(A478-INDEX('Stock'!$H$2:$H$1000,MATCH(B478,'Stock'!$A$2:$A$1000,0)),""))</f>
        <v/>
      </c>
      <c r="P478" s="41">
        <f>IF(G478="","",DATE(YEAR(G478),MONTH(G478),1))</f>
        <v/>
      </c>
    </row>
    <row r="479">
      <c r="A479" s="33" t="n"/>
      <c r="C479" s="38">
        <f>IF(B479="","",IFERROR(INDEX('Stock'!$C$2:$C$1000,MATCH(B479,'Stock'!$A$2:$A$1000,0)),""))</f>
        <v/>
      </c>
      <c r="D479" s="35" t="n"/>
      <c r="G479" s="33" t="n"/>
      <c r="H479" s="36">
        <f>IF(B479="","",IFERROR(INDEX('Stock'!$G$2:$G$1000,MATCH(B479,'Stock'!$A$2:$A$1000,0)),""))</f>
        <v/>
      </c>
      <c r="I479" s="36">
        <f>IF(A479="","",EmballageDefaut)</f>
        <v/>
      </c>
      <c r="J479" s="35" t="n"/>
      <c r="K479" s="36">
        <f>IF(OR(A479="",D479=""),"",IF(OR(F479="Cancelled",F479="Returned"),0,D479-N(H479)-N(I479)-N(J479)))</f>
        <v/>
      </c>
      <c r="L479" s="36">
        <f>IF(OR(A479="",D479=""),"",IF(OR(F479="Cancelled",F479="Returned"),0,D479*TauxTotal))</f>
        <v/>
      </c>
      <c r="M479" s="36">
        <f>IF(K479="","",K479-L479)</f>
        <v/>
      </c>
      <c r="N479" s="40">
        <f>IF(OR(K479="",N(D479)=0),"",IF(OR(F479="Cancelled",F479="Returned"),"",M479/D479))</f>
        <v/>
      </c>
      <c r="O479" s="39">
        <f>IF(OR(A479="",B479=""),"",IFERROR(A479-INDEX('Stock'!$H$2:$H$1000,MATCH(B479,'Stock'!$A$2:$A$1000,0)),""))</f>
        <v/>
      </c>
      <c r="P479" s="41">
        <f>IF(G479="","",DATE(YEAR(G479),MONTH(G479),1))</f>
        <v/>
      </c>
    </row>
    <row r="480">
      <c r="A480" s="33" t="n"/>
      <c r="C480" s="38">
        <f>IF(B480="","",IFERROR(INDEX('Stock'!$C$2:$C$1000,MATCH(B480,'Stock'!$A$2:$A$1000,0)),""))</f>
        <v/>
      </c>
      <c r="D480" s="35" t="n"/>
      <c r="G480" s="33" t="n"/>
      <c r="H480" s="36">
        <f>IF(B480="","",IFERROR(INDEX('Stock'!$G$2:$G$1000,MATCH(B480,'Stock'!$A$2:$A$1000,0)),""))</f>
        <v/>
      </c>
      <c r="I480" s="36">
        <f>IF(A480="","",EmballageDefaut)</f>
        <v/>
      </c>
      <c r="J480" s="35" t="n"/>
      <c r="K480" s="36">
        <f>IF(OR(A480="",D480=""),"",IF(OR(F480="Cancelled",F480="Returned"),0,D480-N(H480)-N(I480)-N(J480)))</f>
        <v/>
      </c>
      <c r="L480" s="36">
        <f>IF(OR(A480="",D480=""),"",IF(OR(F480="Cancelled",F480="Returned"),0,D480*TauxTotal))</f>
        <v/>
      </c>
      <c r="M480" s="36">
        <f>IF(K480="","",K480-L480)</f>
        <v/>
      </c>
      <c r="N480" s="40">
        <f>IF(OR(K480="",N(D480)=0),"",IF(OR(F480="Cancelled",F480="Returned"),"",M480/D480))</f>
        <v/>
      </c>
      <c r="O480" s="39">
        <f>IF(OR(A480="",B480=""),"",IFERROR(A480-INDEX('Stock'!$H$2:$H$1000,MATCH(B480,'Stock'!$A$2:$A$1000,0)),""))</f>
        <v/>
      </c>
      <c r="P480" s="41">
        <f>IF(G480="","",DATE(YEAR(G480),MONTH(G480),1))</f>
        <v/>
      </c>
    </row>
    <row r="481">
      <c r="A481" s="33" t="n"/>
      <c r="C481" s="38">
        <f>IF(B481="","",IFERROR(INDEX('Stock'!$C$2:$C$1000,MATCH(B481,'Stock'!$A$2:$A$1000,0)),""))</f>
        <v/>
      </c>
      <c r="D481" s="35" t="n"/>
      <c r="G481" s="33" t="n"/>
      <c r="H481" s="36">
        <f>IF(B481="","",IFERROR(INDEX('Stock'!$G$2:$G$1000,MATCH(B481,'Stock'!$A$2:$A$1000,0)),""))</f>
        <v/>
      </c>
      <c r="I481" s="36">
        <f>IF(A481="","",EmballageDefaut)</f>
        <v/>
      </c>
      <c r="J481" s="35" t="n"/>
      <c r="K481" s="36">
        <f>IF(OR(A481="",D481=""),"",IF(OR(F481="Cancelled",F481="Returned"),0,D481-N(H481)-N(I481)-N(J481)))</f>
        <v/>
      </c>
      <c r="L481" s="36">
        <f>IF(OR(A481="",D481=""),"",IF(OR(F481="Cancelled",F481="Returned"),0,D481*TauxTotal))</f>
        <v/>
      </c>
      <c r="M481" s="36">
        <f>IF(K481="","",K481-L481)</f>
        <v/>
      </c>
      <c r="N481" s="40">
        <f>IF(OR(K481="",N(D481)=0),"",IF(OR(F481="Cancelled",F481="Returned"),"",M481/D481))</f>
        <v/>
      </c>
      <c r="O481" s="39">
        <f>IF(OR(A481="",B481=""),"",IFERROR(A481-INDEX('Stock'!$H$2:$H$1000,MATCH(B481,'Stock'!$A$2:$A$1000,0)),""))</f>
        <v/>
      </c>
      <c r="P481" s="41">
        <f>IF(G481="","",DATE(YEAR(G481),MONTH(G481),1))</f>
        <v/>
      </c>
    </row>
    <row r="482">
      <c r="A482" s="33" t="n"/>
      <c r="C482" s="38">
        <f>IF(B482="","",IFERROR(INDEX('Stock'!$C$2:$C$1000,MATCH(B482,'Stock'!$A$2:$A$1000,0)),""))</f>
        <v/>
      </c>
      <c r="D482" s="35" t="n"/>
      <c r="G482" s="33" t="n"/>
      <c r="H482" s="36">
        <f>IF(B482="","",IFERROR(INDEX('Stock'!$G$2:$G$1000,MATCH(B482,'Stock'!$A$2:$A$1000,0)),""))</f>
        <v/>
      </c>
      <c r="I482" s="36">
        <f>IF(A482="","",EmballageDefaut)</f>
        <v/>
      </c>
      <c r="J482" s="35" t="n"/>
      <c r="K482" s="36">
        <f>IF(OR(A482="",D482=""),"",IF(OR(F482="Cancelled",F482="Returned"),0,D482-N(H482)-N(I482)-N(J482)))</f>
        <v/>
      </c>
      <c r="L482" s="36">
        <f>IF(OR(A482="",D482=""),"",IF(OR(F482="Cancelled",F482="Returned"),0,D482*TauxTotal))</f>
        <v/>
      </c>
      <c r="M482" s="36">
        <f>IF(K482="","",K482-L482)</f>
        <v/>
      </c>
      <c r="N482" s="40">
        <f>IF(OR(K482="",N(D482)=0),"",IF(OR(F482="Cancelled",F482="Returned"),"",M482/D482))</f>
        <v/>
      </c>
      <c r="O482" s="39">
        <f>IF(OR(A482="",B482=""),"",IFERROR(A482-INDEX('Stock'!$H$2:$H$1000,MATCH(B482,'Stock'!$A$2:$A$1000,0)),""))</f>
        <v/>
      </c>
      <c r="P482" s="41">
        <f>IF(G482="","",DATE(YEAR(G482),MONTH(G482),1))</f>
        <v/>
      </c>
    </row>
    <row r="483">
      <c r="A483" s="33" t="n"/>
      <c r="C483" s="38">
        <f>IF(B483="","",IFERROR(INDEX('Stock'!$C$2:$C$1000,MATCH(B483,'Stock'!$A$2:$A$1000,0)),""))</f>
        <v/>
      </c>
      <c r="D483" s="35" t="n"/>
      <c r="G483" s="33" t="n"/>
      <c r="H483" s="36">
        <f>IF(B483="","",IFERROR(INDEX('Stock'!$G$2:$G$1000,MATCH(B483,'Stock'!$A$2:$A$1000,0)),""))</f>
        <v/>
      </c>
      <c r="I483" s="36">
        <f>IF(A483="","",EmballageDefaut)</f>
        <v/>
      </c>
      <c r="J483" s="35" t="n"/>
      <c r="K483" s="36">
        <f>IF(OR(A483="",D483=""),"",IF(OR(F483="Cancelled",F483="Returned"),0,D483-N(H483)-N(I483)-N(J483)))</f>
        <v/>
      </c>
      <c r="L483" s="36">
        <f>IF(OR(A483="",D483=""),"",IF(OR(F483="Cancelled",F483="Returned"),0,D483*TauxTotal))</f>
        <v/>
      </c>
      <c r="M483" s="36">
        <f>IF(K483="","",K483-L483)</f>
        <v/>
      </c>
      <c r="N483" s="40">
        <f>IF(OR(K483="",N(D483)=0),"",IF(OR(F483="Cancelled",F483="Returned"),"",M483/D483))</f>
        <v/>
      </c>
      <c r="O483" s="39">
        <f>IF(OR(A483="",B483=""),"",IFERROR(A483-INDEX('Stock'!$H$2:$H$1000,MATCH(B483,'Stock'!$A$2:$A$1000,0)),""))</f>
        <v/>
      </c>
      <c r="P483" s="41">
        <f>IF(G483="","",DATE(YEAR(G483),MONTH(G483),1))</f>
        <v/>
      </c>
    </row>
    <row r="484">
      <c r="A484" s="33" t="n"/>
      <c r="C484" s="38">
        <f>IF(B484="","",IFERROR(INDEX('Stock'!$C$2:$C$1000,MATCH(B484,'Stock'!$A$2:$A$1000,0)),""))</f>
        <v/>
      </c>
      <c r="D484" s="35" t="n"/>
      <c r="G484" s="33" t="n"/>
      <c r="H484" s="36">
        <f>IF(B484="","",IFERROR(INDEX('Stock'!$G$2:$G$1000,MATCH(B484,'Stock'!$A$2:$A$1000,0)),""))</f>
        <v/>
      </c>
      <c r="I484" s="36">
        <f>IF(A484="","",EmballageDefaut)</f>
        <v/>
      </c>
      <c r="J484" s="35" t="n"/>
      <c r="K484" s="36">
        <f>IF(OR(A484="",D484=""),"",IF(OR(F484="Cancelled",F484="Returned"),0,D484-N(H484)-N(I484)-N(J484)))</f>
        <v/>
      </c>
      <c r="L484" s="36">
        <f>IF(OR(A484="",D484=""),"",IF(OR(F484="Cancelled",F484="Returned"),0,D484*TauxTotal))</f>
        <v/>
      </c>
      <c r="M484" s="36">
        <f>IF(K484="","",K484-L484)</f>
        <v/>
      </c>
      <c r="N484" s="40">
        <f>IF(OR(K484="",N(D484)=0),"",IF(OR(F484="Cancelled",F484="Returned"),"",M484/D484))</f>
        <v/>
      </c>
      <c r="O484" s="39">
        <f>IF(OR(A484="",B484=""),"",IFERROR(A484-INDEX('Stock'!$H$2:$H$1000,MATCH(B484,'Stock'!$A$2:$A$1000,0)),""))</f>
        <v/>
      </c>
      <c r="P484" s="41">
        <f>IF(G484="","",DATE(YEAR(G484),MONTH(G484),1))</f>
        <v/>
      </c>
    </row>
    <row r="485">
      <c r="A485" s="33" t="n"/>
      <c r="C485" s="38">
        <f>IF(B485="","",IFERROR(INDEX('Stock'!$C$2:$C$1000,MATCH(B485,'Stock'!$A$2:$A$1000,0)),""))</f>
        <v/>
      </c>
      <c r="D485" s="35" t="n"/>
      <c r="G485" s="33" t="n"/>
      <c r="H485" s="36">
        <f>IF(B485="","",IFERROR(INDEX('Stock'!$G$2:$G$1000,MATCH(B485,'Stock'!$A$2:$A$1000,0)),""))</f>
        <v/>
      </c>
      <c r="I485" s="36">
        <f>IF(A485="","",EmballageDefaut)</f>
        <v/>
      </c>
      <c r="J485" s="35" t="n"/>
      <c r="K485" s="36">
        <f>IF(OR(A485="",D485=""),"",IF(OR(F485="Cancelled",F485="Returned"),0,D485-N(H485)-N(I485)-N(J485)))</f>
        <v/>
      </c>
      <c r="L485" s="36">
        <f>IF(OR(A485="",D485=""),"",IF(OR(F485="Cancelled",F485="Returned"),0,D485*TauxTotal))</f>
        <v/>
      </c>
      <c r="M485" s="36">
        <f>IF(K485="","",K485-L485)</f>
        <v/>
      </c>
      <c r="N485" s="40">
        <f>IF(OR(K485="",N(D485)=0),"",IF(OR(F485="Cancelled",F485="Returned"),"",M485/D485))</f>
        <v/>
      </c>
      <c r="O485" s="39">
        <f>IF(OR(A485="",B485=""),"",IFERROR(A485-INDEX('Stock'!$H$2:$H$1000,MATCH(B485,'Stock'!$A$2:$A$1000,0)),""))</f>
        <v/>
      </c>
      <c r="P485" s="41">
        <f>IF(G485="","",DATE(YEAR(G485),MONTH(G485),1))</f>
        <v/>
      </c>
    </row>
    <row r="486">
      <c r="A486" s="33" t="n"/>
      <c r="C486" s="38">
        <f>IF(B486="","",IFERROR(INDEX('Stock'!$C$2:$C$1000,MATCH(B486,'Stock'!$A$2:$A$1000,0)),""))</f>
        <v/>
      </c>
      <c r="D486" s="35" t="n"/>
      <c r="G486" s="33" t="n"/>
      <c r="H486" s="36">
        <f>IF(B486="","",IFERROR(INDEX('Stock'!$G$2:$G$1000,MATCH(B486,'Stock'!$A$2:$A$1000,0)),""))</f>
        <v/>
      </c>
      <c r="I486" s="36">
        <f>IF(A486="","",EmballageDefaut)</f>
        <v/>
      </c>
      <c r="J486" s="35" t="n"/>
      <c r="K486" s="36">
        <f>IF(OR(A486="",D486=""),"",IF(OR(F486="Cancelled",F486="Returned"),0,D486-N(H486)-N(I486)-N(J486)))</f>
        <v/>
      </c>
      <c r="L486" s="36">
        <f>IF(OR(A486="",D486=""),"",IF(OR(F486="Cancelled",F486="Returned"),0,D486*TauxTotal))</f>
        <v/>
      </c>
      <c r="M486" s="36">
        <f>IF(K486="","",K486-L486)</f>
        <v/>
      </c>
      <c r="N486" s="40">
        <f>IF(OR(K486="",N(D486)=0),"",IF(OR(F486="Cancelled",F486="Returned"),"",M486/D486))</f>
        <v/>
      </c>
      <c r="O486" s="39">
        <f>IF(OR(A486="",B486=""),"",IFERROR(A486-INDEX('Stock'!$H$2:$H$1000,MATCH(B486,'Stock'!$A$2:$A$1000,0)),""))</f>
        <v/>
      </c>
      <c r="P486" s="41">
        <f>IF(G486="","",DATE(YEAR(G486),MONTH(G486),1))</f>
        <v/>
      </c>
    </row>
    <row r="487">
      <c r="A487" s="33" t="n"/>
      <c r="C487" s="38">
        <f>IF(B487="","",IFERROR(INDEX('Stock'!$C$2:$C$1000,MATCH(B487,'Stock'!$A$2:$A$1000,0)),""))</f>
        <v/>
      </c>
      <c r="D487" s="35" t="n"/>
      <c r="G487" s="33" t="n"/>
      <c r="H487" s="36">
        <f>IF(B487="","",IFERROR(INDEX('Stock'!$G$2:$G$1000,MATCH(B487,'Stock'!$A$2:$A$1000,0)),""))</f>
        <v/>
      </c>
      <c r="I487" s="36">
        <f>IF(A487="","",EmballageDefaut)</f>
        <v/>
      </c>
      <c r="J487" s="35" t="n"/>
      <c r="K487" s="36">
        <f>IF(OR(A487="",D487=""),"",IF(OR(F487="Cancelled",F487="Returned"),0,D487-N(H487)-N(I487)-N(J487)))</f>
        <v/>
      </c>
      <c r="L487" s="36">
        <f>IF(OR(A487="",D487=""),"",IF(OR(F487="Cancelled",F487="Returned"),0,D487*TauxTotal))</f>
        <v/>
      </c>
      <c r="M487" s="36">
        <f>IF(K487="","",K487-L487)</f>
        <v/>
      </c>
      <c r="N487" s="40">
        <f>IF(OR(K487="",N(D487)=0),"",IF(OR(F487="Cancelled",F487="Returned"),"",M487/D487))</f>
        <v/>
      </c>
      <c r="O487" s="39">
        <f>IF(OR(A487="",B487=""),"",IFERROR(A487-INDEX('Stock'!$H$2:$H$1000,MATCH(B487,'Stock'!$A$2:$A$1000,0)),""))</f>
        <v/>
      </c>
      <c r="P487" s="41">
        <f>IF(G487="","",DATE(YEAR(G487),MONTH(G487),1))</f>
        <v/>
      </c>
    </row>
    <row r="488">
      <c r="A488" s="33" t="n"/>
      <c r="C488" s="38">
        <f>IF(B488="","",IFERROR(INDEX('Stock'!$C$2:$C$1000,MATCH(B488,'Stock'!$A$2:$A$1000,0)),""))</f>
        <v/>
      </c>
      <c r="D488" s="35" t="n"/>
      <c r="G488" s="33" t="n"/>
      <c r="H488" s="36">
        <f>IF(B488="","",IFERROR(INDEX('Stock'!$G$2:$G$1000,MATCH(B488,'Stock'!$A$2:$A$1000,0)),""))</f>
        <v/>
      </c>
      <c r="I488" s="36">
        <f>IF(A488="","",EmballageDefaut)</f>
        <v/>
      </c>
      <c r="J488" s="35" t="n"/>
      <c r="K488" s="36">
        <f>IF(OR(A488="",D488=""),"",IF(OR(F488="Cancelled",F488="Returned"),0,D488-N(H488)-N(I488)-N(J488)))</f>
        <v/>
      </c>
      <c r="L488" s="36">
        <f>IF(OR(A488="",D488=""),"",IF(OR(F488="Cancelled",F488="Returned"),0,D488*TauxTotal))</f>
        <v/>
      </c>
      <c r="M488" s="36">
        <f>IF(K488="","",K488-L488)</f>
        <v/>
      </c>
      <c r="N488" s="40">
        <f>IF(OR(K488="",N(D488)=0),"",IF(OR(F488="Cancelled",F488="Returned"),"",M488/D488))</f>
        <v/>
      </c>
      <c r="O488" s="39">
        <f>IF(OR(A488="",B488=""),"",IFERROR(A488-INDEX('Stock'!$H$2:$H$1000,MATCH(B488,'Stock'!$A$2:$A$1000,0)),""))</f>
        <v/>
      </c>
      <c r="P488" s="41">
        <f>IF(G488="","",DATE(YEAR(G488),MONTH(G488),1))</f>
        <v/>
      </c>
    </row>
    <row r="489">
      <c r="A489" s="33" t="n"/>
      <c r="C489" s="38">
        <f>IF(B489="","",IFERROR(INDEX('Stock'!$C$2:$C$1000,MATCH(B489,'Stock'!$A$2:$A$1000,0)),""))</f>
        <v/>
      </c>
      <c r="D489" s="35" t="n"/>
      <c r="G489" s="33" t="n"/>
      <c r="H489" s="36">
        <f>IF(B489="","",IFERROR(INDEX('Stock'!$G$2:$G$1000,MATCH(B489,'Stock'!$A$2:$A$1000,0)),""))</f>
        <v/>
      </c>
      <c r="I489" s="36">
        <f>IF(A489="","",EmballageDefaut)</f>
        <v/>
      </c>
      <c r="J489" s="35" t="n"/>
      <c r="K489" s="36">
        <f>IF(OR(A489="",D489=""),"",IF(OR(F489="Cancelled",F489="Returned"),0,D489-N(H489)-N(I489)-N(J489)))</f>
        <v/>
      </c>
      <c r="L489" s="36">
        <f>IF(OR(A489="",D489=""),"",IF(OR(F489="Cancelled",F489="Returned"),0,D489*TauxTotal))</f>
        <v/>
      </c>
      <c r="M489" s="36">
        <f>IF(K489="","",K489-L489)</f>
        <v/>
      </c>
      <c r="N489" s="40">
        <f>IF(OR(K489="",N(D489)=0),"",IF(OR(F489="Cancelled",F489="Returned"),"",M489/D489))</f>
        <v/>
      </c>
      <c r="O489" s="39">
        <f>IF(OR(A489="",B489=""),"",IFERROR(A489-INDEX('Stock'!$H$2:$H$1000,MATCH(B489,'Stock'!$A$2:$A$1000,0)),""))</f>
        <v/>
      </c>
      <c r="P489" s="41">
        <f>IF(G489="","",DATE(YEAR(G489),MONTH(G489),1))</f>
        <v/>
      </c>
    </row>
    <row r="490">
      <c r="A490" s="33" t="n"/>
      <c r="C490" s="38">
        <f>IF(B490="","",IFERROR(INDEX('Stock'!$C$2:$C$1000,MATCH(B490,'Stock'!$A$2:$A$1000,0)),""))</f>
        <v/>
      </c>
      <c r="D490" s="35" t="n"/>
      <c r="G490" s="33" t="n"/>
      <c r="H490" s="36">
        <f>IF(B490="","",IFERROR(INDEX('Stock'!$G$2:$G$1000,MATCH(B490,'Stock'!$A$2:$A$1000,0)),""))</f>
        <v/>
      </c>
      <c r="I490" s="36">
        <f>IF(A490="","",EmballageDefaut)</f>
        <v/>
      </c>
      <c r="J490" s="35" t="n"/>
      <c r="K490" s="36">
        <f>IF(OR(A490="",D490=""),"",IF(OR(F490="Cancelled",F490="Returned"),0,D490-N(H490)-N(I490)-N(J490)))</f>
        <v/>
      </c>
      <c r="L490" s="36">
        <f>IF(OR(A490="",D490=""),"",IF(OR(F490="Cancelled",F490="Returned"),0,D490*TauxTotal))</f>
        <v/>
      </c>
      <c r="M490" s="36">
        <f>IF(K490="","",K490-L490)</f>
        <v/>
      </c>
      <c r="N490" s="40">
        <f>IF(OR(K490="",N(D490)=0),"",IF(OR(F490="Cancelled",F490="Returned"),"",M490/D490))</f>
        <v/>
      </c>
      <c r="O490" s="39">
        <f>IF(OR(A490="",B490=""),"",IFERROR(A490-INDEX('Stock'!$H$2:$H$1000,MATCH(B490,'Stock'!$A$2:$A$1000,0)),""))</f>
        <v/>
      </c>
      <c r="P490" s="41">
        <f>IF(G490="","",DATE(YEAR(G490),MONTH(G490),1))</f>
        <v/>
      </c>
    </row>
    <row r="491">
      <c r="A491" s="33" t="n"/>
      <c r="C491" s="38">
        <f>IF(B491="","",IFERROR(INDEX('Stock'!$C$2:$C$1000,MATCH(B491,'Stock'!$A$2:$A$1000,0)),""))</f>
        <v/>
      </c>
      <c r="D491" s="35" t="n"/>
      <c r="G491" s="33" t="n"/>
      <c r="H491" s="36">
        <f>IF(B491="","",IFERROR(INDEX('Stock'!$G$2:$G$1000,MATCH(B491,'Stock'!$A$2:$A$1000,0)),""))</f>
        <v/>
      </c>
      <c r="I491" s="36">
        <f>IF(A491="","",EmballageDefaut)</f>
        <v/>
      </c>
      <c r="J491" s="35" t="n"/>
      <c r="K491" s="36">
        <f>IF(OR(A491="",D491=""),"",IF(OR(F491="Cancelled",F491="Returned"),0,D491-N(H491)-N(I491)-N(J491)))</f>
        <v/>
      </c>
      <c r="L491" s="36">
        <f>IF(OR(A491="",D491=""),"",IF(OR(F491="Cancelled",F491="Returned"),0,D491*TauxTotal))</f>
        <v/>
      </c>
      <c r="M491" s="36">
        <f>IF(K491="","",K491-L491)</f>
        <v/>
      </c>
      <c r="N491" s="40">
        <f>IF(OR(K491="",N(D491)=0),"",IF(OR(F491="Cancelled",F491="Returned"),"",M491/D491))</f>
        <v/>
      </c>
      <c r="O491" s="39">
        <f>IF(OR(A491="",B491=""),"",IFERROR(A491-INDEX('Stock'!$H$2:$H$1000,MATCH(B491,'Stock'!$A$2:$A$1000,0)),""))</f>
        <v/>
      </c>
      <c r="P491" s="41">
        <f>IF(G491="","",DATE(YEAR(G491),MONTH(G491),1))</f>
        <v/>
      </c>
    </row>
    <row r="492">
      <c r="A492" s="33" t="n"/>
      <c r="C492" s="38">
        <f>IF(B492="","",IFERROR(INDEX('Stock'!$C$2:$C$1000,MATCH(B492,'Stock'!$A$2:$A$1000,0)),""))</f>
        <v/>
      </c>
      <c r="D492" s="35" t="n"/>
      <c r="G492" s="33" t="n"/>
      <c r="H492" s="36">
        <f>IF(B492="","",IFERROR(INDEX('Stock'!$G$2:$G$1000,MATCH(B492,'Stock'!$A$2:$A$1000,0)),""))</f>
        <v/>
      </c>
      <c r="I492" s="36">
        <f>IF(A492="","",EmballageDefaut)</f>
        <v/>
      </c>
      <c r="J492" s="35" t="n"/>
      <c r="K492" s="36">
        <f>IF(OR(A492="",D492=""),"",IF(OR(F492="Cancelled",F492="Returned"),0,D492-N(H492)-N(I492)-N(J492)))</f>
        <v/>
      </c>
      <c r="L492" s="36">
        <f>IF(OR(A492="",D492=""),"",IF(OR(F492="Cancelled",F492="Returned"),0,D492*TauxTotal))</f>
        <v/>
      </c>
      <c r="M492" s="36">
        <f>IF(K492="","",K492-L492)</f>
        <v/>
      </c>
      <c r="N492" s="40">
        <f>IF(OR(K492="",N(D492)=0),"",IF(OR(F492="Cancelled",F492="Returned"),"",M492/D492))</f>
        <v/>
      </c>
      <c r="O492" s="39">
        <f>IF(OR(A492="",B492=""),"",IFERROR(A492-INDEX('Stock'!$H$2:$H$1000,MATCH(B492,'Stock'!$A$2:$A$1000,0)),""))</f>
        <v/>
      </c>
      <c r="P492" s="41">
        <f>IF(G492="","",DATE(YEAR(G492),MONTH(G492),1))</f>
        <v/>
      </c>
    </row>
    <row r="493">
      <c r="A493" s="33" t="n"/>
      <c r="C493" s="38">
        <f>IF(B493="","",IFERROR(INDEX('Stock'!$C$2:$C$1000,MATCH(B493,'Stock'!$A$2:$A$1000,0)),""))</f>
        <v/>
      </c>
      <c r="D493" s="35" t="n"/>
      <c r="G493" s="33" t="n"/>
      <c r="H493" s="36">
        <f>IF(B493="","",IFERROR(INDEX('Stock'!$G$2:$G$1000,MATCH(B493,'Stock'!$A$2:$A$1000,0)),""))</f>
        <v/>
      </c>
      <c r="I493" s="36">
        <f>IF(A493="","",EmballageDefaut)</f>
        <v/>
      </c>
      <c r="J493" s="35" t="n"/>
      <c r="K493" s="36">
        <f>IF(OR(A493="",D493=""),"",IF(OR(F493="Cancelled",F493="Returned"),0,D493-N(H493)-N(I493)-N(J493)))</f>
        <v/>
      </c>
      <c r="L493" s="36">
        <f>IF(OR(A493="",D493=""),"",IF(OR(F493="Cancelled",F493="Returned"),0,D493*TauxTotal))</f>
        <v/>
      </c>
      <c r="M493" s="36">
        <f>IF(K493="","",K493-L493)</f>
        <v/>
      </c>
      <c r="N493" s="40">
        <f>IF(OR(K493="",N(D493)=0),"",IF(OR(F493="Cancelled",F493="Returned"),"",M493/D493))</f>
        <v/>
      </c>
      <c r="O493" s="39">
        <f>IF(OR(A493="",B493=""),"",IFERROR(A493-INDEX('Stock'!$H$2:$H$1000,MATCH(B493,'Stock'!$A$2:$A$1000,0)),""))</f>
        <v/>
      </c>
      <c r="P493" s="41">
        <f>IF(G493="","",DATE(YEAR(G493),MONTH(G493),1))</f>
        <v/>
      </c>
    </row>
    <row r="494">
      <c r="A494" s="33" t="n"/>
      <c r="C494" s="38">
        <f>IF(B494="","",IFERROR(INDEX('Stock'!$C$2:$C$1000,MATCH(B494,'Stock'!$A$2:$A$1000,0)),""))</f>
        <v/>
      </c>
      <c r="D494" s="35" t="n"/>
      <c r="G494" s="33" t="n"/>
      <c r="H494" s="36">
        <f>IF(B494="","",IFERROR(INDEX('Stock'!$G$2:$G$1000,MATCH(B494,'Stock'!$A$2:$A$1000,0)),""))</f>
        <v/>
      </c>
      <c r="I494" s="36">
        <f>IF(A494="","",EmballageDefaut)</f>
        <v/>
      </c>
      <c r="J494" s="35" t="n"/>
      <c r="K494" s="36">
        <f>IF(OR(A494="",D494=""),"",IF(OR(F494="Cancelled",F494="Returned"),0,D494-N(H494)-N(I494)-N(J494)))</f>
        <v/>
      </c>
      <c r="L494" s="36">
        <f>IF(OR(A494="",D494=""),"",IF(OR(F494="Cancelled",F494="Returned"),0,D494*TauxTotal))</f>
        <v/>
      </c>
      <c r="M494" s="36">
        <f>IF(K494="","",K494-L494)</f>
        <v/>
      </c>
      <c r="N494" s="40">
        <f>IF(OR(K494="",N(D494)=0),"",IF(OR(F494="Cancelled",F494="Returned"),"",M494/D494))</f>
        <v/>
      </c>
      <c r="O494" s="39">
        <f>IF(OR(A494="",B494=""),"",IFERROR(A494-INDEX('Stock'!$H$2:$H$1000,MATCH(B494,'Stock'!$A$2:$A$1000,0)),""))</f>
        <v/>
      </c>
      <c r="P494" s="41">
        <f>IF(G494="","",DATE(YEAR(G494),MONTH(G494),1))</f>
        <v/>
      </c>
    </row>
    <row r="495">
      <c r="A495" s="33" t="n"/>
      <c r="C495" s="38">
        <f>IF(B495="","",IFERROR(INDEX('Stock'!$C$2:$C$1000,MATCH(B495,'Stock'!$A$2:$A$1000,0)),""))</f>
        <v/>
      </c>
      <c r="D495" s="35" t="n"/>
      <c r="G495" s="33" t="n"/>
      <c r="H495" s="36">
        <f>IF(B495="","",IFERROR(INDEX('Stock'!$G$2:$G$1000,MATCH(B495,'Stock'!$A$2:$A$1000,0)),""))</f>
        <v/>
      </c>
      <c r="I495" s="36">
        <f>IF(A495="","",EmballageDefaut)</f>
        <v/>
      </c>
      <c r="J495" s="35" t="n"/>
      <c r="K495" s="36">
        <f>IF(OR(A495="",D495=""),"",IF(OR(F495="Cancelled",F495="Returned"),0,D495-N(H495)-N(I495)-N(J495)))</f>
        <v/>
      </c>
      <c r="L495" s="36">
        <f>IF(OR(A495="",D495=""),"",IF(OR(F495="Cancelled",F495="Returned"),0,D495*TauxTotal))</f>
        <v/>
      </c>
      <c r="M495" s="36">
        <f>IF(K495="","",K495-L495)</f>
        <v/>
      </c>
      <c r="N495" s="40">
        <f>IF(OR(K495="",N(D495)=0),"",IF(OR(F495="Cancelled",F495="Returned"),"",M495/D495))</f>
        <v/>
      </c>
      <c r="O495" s="39">
        <f>IF(OR(A495="",B495=""),"",IFERROR(A495-INDEX('Stock'!$H$2:$H$1000,MATCH(B495,'Stock'!$A$2:$A$1000,0)),""))</f>
        <v/>
      </c>
      <c r="P495" s="41">
        <f>IF(G495="","",DATE(YEAR(G495),MONTH(G495),1))</f>
        <v/>
      </c>
    </row>
    <row r="496">
      <c r="A496" s="33" t="n"/>
      <c r="C496" s="38">
        <f>IF(B496="","",IFERROR(INDEX('Stock'!$C$2:$C$1000,MATCH(B496,'Stock'!$A$2:$A$1000,0)),""))</f>
        <v/>
      </c>
      <c r="D496" s="35" t="n"/>
      <c r="G496" s="33" t="n"/>
      <c r="H496" s="36">
        <f>IF(B496="","",IFERROR(INDEX('Stock'!$G$2:$G$1000,MATCH(B496,'Stock'!$A$2:$A$1000,0)),""))</f>
        <v/>
      </c>
      <c r="I496" s="36">
        <f>IF(A496="","",EmballageDefaut)</f>
        <v/>
      </c>
      <c r="J496" s="35" t="n"/>
      <c r="K496" s="36">
        <f>IF(OR(A496="",D496=""),"",IF(OR(F496="Cancelled",F496="Returned"),0,D496-N(H496)-N(I496)-N(J496)))</f>
        <v/>
      </c>
      <c r="L496" s="36">
        <f>IF(OR(A496="",D496=""),"",IF(OR(F496="Cancelled",F496="Returned"),0,D496*TauxTotal))</f>
        <v/>
      </c>
      <c r="M496" s="36">
        <f>IF(K496="","",K496-L496)</f>
        <v/>
      </c>
      <c r="N496" s="40">
        <f>IF(OR(K496="",N(D496)=0),"",IF(OR(F496="Cancelled",F496="Returned"),"",M496/D496))</f>
        <v/>
      </c>
      <c r="O496" s="39">
        <f>IF(OR(A496="",B496=""),"",IFERROR(A496-INDEX('Stock'!$H$2:$H$1000,MATCH(B496,'Stock'!$A$2:$A$1000,0)),""))</f>
        <v/>
      </c>
      <c r="P496" s="41">
        <f>IF(G496="","",DATE(YEAR(G496),MONTH(G496),1))</f>
        <v/>
      </c>
    </row>
    <row r="497">
      <c r="A497" s="33" t="n"/>
      <c r="C497" s="38">
        <f>IF(B497="","",IFERROR(INDEX('Stock'!$C$2:$C$1000,MATCH(B497,'Stock'!$A$2:$A$1000,0)),""))</f>
        <v/>
      </c>
      <c r="D497" s="35" t="n"/>
      <c r="G497" s="33" t="n"/>
      <c r="H497" s="36">
        <f>IF(B497="","",IFERROR(INDEX('Stock'!$G$2:$G$1000,MATCH(B497,'Stock'!$A$2:$A$1000,0)),""))</f>
        <v/>
      </c>
      <c r="I497" s="36">
        <f>IF(A497="","",EmballageDefaut)</f>
        <v/>
      </c>
      <c r="J497" s="35" t="n"/>
      <c r="K497" s="36">
        <f>IF(OR(A497="",D497=""),"",IF(OR(F497="Cancelled",F497="Returned"),0,D497-N(H497)-N(I497)-N(J497)))</f>
        <v/>
      </c>
      <c r="L497" s="36">
        <f>IF(OR(A497="",D497=""),"",IF(OR(F497="Cancelled",F497="Returned"),0,D497*TauxTotal))</f>
        <v/>
      </c>
      <c r="M497" s="36">
        <f>IF(K497="","",K497-L497)</f>
        <v/>
      </c>
      <c r="N497" s="40">
        <f>IF(OR(K497="",N(D497)=0),"",IF(OR(F497="Cancelled",F497="Returned"),"",M497/D497))</f>
        <v/>
      </c>
      <c r="O497" s="39">
        <f>IF(OR(A497="",B497=""),"",IFERROR(A497-INDEX('Stock'!$H$2:$H$1000,MATCH(B497,'Stock'!$A$2:$A$1000,0)),""))</f>
        <v/>
      </c>
      <c r="P497" s="41">
        <f>IF(G497="","",DATE(YEAR(G497),MONTH(G497),1))</f>
        <v/>
      </c>
    </row>
    <row r="498">
      <c r="A498" s="33" t="n"/>
      <c r="C498" s="38">
        <f>IF(B498="","",IFERROR(INDEX('Stock'!$C$2:$C$1000,MATCH(B498,'Stock'!$A$2:$A$1000,0)),""))</f>
        <v/>
      </c>
      <c r="D498" s="35" t="n"/>
      <c r="G498" s="33" t="n"/>
      <c r="H498" s="36">
        <f>IF(B498="","",IFERROR(INDEX('Stock'!$G$2:$G$1000,MATCH(B498,'Stock'!$A$2:$A$1000,0)),""))</f>
        <v/>
      </c>
      <c r="I498" s="36">
        <f>IF(A498="","",EmballageDefaut)</f>
        <v/>
      </c>
      <c r="J498" s="35" t="n"/>
      <c r="K498" s="36">
        <f>IF(OR(A498="",D498=""),"",IF(OR(F498="Cancelled",F498="Returned"),0,D498-N(H498)-N(I498)-N(J498)))</f>
        <v/>
      </c>
      <c r="L498" s="36">
        <f>IF(OR(A498="",D498=""),"",IF(OR(F498="Cancelled",F498="Returned"),0,D498*TauxTotal))</f>
        <v/>
      </c>
      <c r="M498" s="36">
        <f>IF(K498="","",K498-L498)</f>
        <v/>
      </c>
      <c r="N498" s="40">
        <f>IF(OR(K498="",N(D498)=0),"",IF(OR(F498="Cancelled",F498="Returned"),"",M498/D498))</f>
        <v/>
      </c>
      <c r="O498" s="39">
        <f>IF(OR(A498="",B498=""),"",IFERROR(A498-INDEX('Stock'!$H$2:$H$1000,MATCH(B498,'Stock'!$A$2:$A$1000,0)),""))</f>
        <v/>
      </c>
      <c r="P498" s="41">
        <f>IF(G498="","",DATE(YEAR(G498),MONTH(G498),1))</f>
        <v/>
      </c>
    </row>
    <row r="499">
      <c r="A499" s="33" t="n"/>
      <c r="C499" s="38">
        <f>IF(B499="","",IFERROR(INDEX('Stock'!$C$2:$C$1000,MATCH(B499,'Stock'!$A$2:$A$1000,0)),""))</f>
        <v/>
      </c>
      <c r="D499" s="35" t="n"/>
      <c r="G499" s="33" t="n"/>
      <c r="H499" s="36">
        <f>IF(B499="","",IFERROR(INDEX('Stock'!$G$2:$G$1000,MATCH(B499,'Stock'!$A$2:$A$1000,0)),""))</f>
        <v/>
      </c>
      <c r="I499" s="36">
        <f>IF(A499="","",EmballageDefaut)</f>
        <v/>
      </c>
      <c r="J499" s="35" t="n"/>
      <c r="K499" s="36">
        <f>IF(OR(A499="",D499=""),"",IF(OR(F499="Cancelled",F499="Returned"),0,D499-N(H499)-N(I499)-N(J499)))</f>
        <v/>
      </c>
      <c r="L499" s="36">
        <f>IF(OR(A499="",D499=""),"",IF(OR(F499="Cancelled",F499="Returned"),0,D499*TauxTotal))</f>
        <v/>
      </c>
      <c r="M499" s="36">
        <f>IF(K499="","",K499-L499)</f>
        <v/>
      </c>
      <c r="N499" s="40">
        <f>IF(OR(K499="",N(D499)=0),"",IF(OR(F499="Cancelled",F499="Returned"),"",M499/D499))</f>
        <v/>
      </c>
      <c r="O499" s="39">
        <f>IF(OR(A499="",B499=""),"",IFERROR(A499-INDEX('Stock'!$H$2:$H$1000,MATCH(B499,'Stock'!$A$2:$A$1000,0)),""))</f>
        <v/>
      </c>
      <c r="P499" s="41">
        <f>IF(G499="","",DATE(YEAR(G499),MONTH(G499),1))</f>
        <v/>
      </c>
    </row>
    <row r="500">
      <c r="A500" s="33" t="n"/>
      <c r="C500" s="38">
        <f>IF(B500="","",IFERROR(INDEX('Stock'!$C$2:$C$1000,MATCH(B500,'Stock'!$A$2:$A$1000,0)),""))</f>
        <v/>
      </c>
      <c r="D500" s="35" t="n"/>
      <c r="G500" s="33" t="n"/>
      <c r="H500" s="36">
        <f>IF(B500="","",IFERROR(INDEX('Stock'!$G$2:$G$1000,MATCH(B500,'Stock'!$A$2:$A$1000,0)),""))</f>
        <v/>
      </c>
      <c r="I500" s="36">
        <f>IF(A500="","",EmballageDefaut)</f>
        <v/>
      </c>
      <c r="J500" s="35" t="n"/>
      <c r="K500" s="36">
        <f>IF(OR(A500="",D500=""),"",IF(OR(F500="Cancelled",F500="Returned"),0,D500-N(H500)-N(I500)-N(J500)))</f>
        <v/>
      </c>
      <c r="L500" s="36">
        <f>IF(OR(A500="",D500=""),"",IF(OR(F500="Cancelled",F500="Returned"),0,D500*TauxTotal))</f>
        <v/>
      </c>
      <c r="M500" s="36">
        <f>IF(K500="","",K500-L500)</f>
        <v/>
      </c>
      <c r="N500" s="40">
        <f>IF(OR(K500="",N(D500)=0),"",IF(OR(F500="Cancelled",F500="Returned"),"",M500/D500))</f>
        <v/>
      </c>
      <c r="O500" s="39">
        <f>IF(OR(A500="",B500=""),"",IFERROR(A500-INDEX('Stock'!$H$2:$H$1000,MATCH(B500,'Stock'!$A$2:$A$1000,0)),""))</f>
        <v/>
      </c>
      <c r="P500" s="41">
        <f>IF(G500="","",DATE(YEAR(G500),MONTH(G500),1))</f>
        <v/>
      </c>
    </row>
    <row r="501">
      <c r="A501" s="33" t="n"/>
      <c r="C501" s="38">
        <f>IF(B501="","",IFERROR(INDEX('Stock'!$C$2:$C$1000,MATCH(B501,'Stock'!$A$2:$A$1000,0)),""))</f>
        <v/>
      </c>
      <c r="D501" s="35" t="n"/>
      <c r="G501" s="33" t="n"/>
      <c r="H501" s="36">
        <f>IF(B501="","",IFERROR(INDEX('Stock'!$G$2:$G$1000,MATCH(B501,'Stock'!$A$2:$A$1000,0)),""))</f>
        <v/>
      </c>
      <c r="I501" s="36">
        <f>IF(A501="","",EmballageDefaut)</f>
        <v/>
      </c>
      <c r="J501" s="35" t="n"/>
      <c r="K501" s="36">
        <f>IF(OR(A501="",D501=""),"",IF(OR(F501="Cancelled",F501="Returned"),0,D501-N(H501)-N(I501)-N(J501)))</f>
        <v/>
      </c>
      <c r="L501" s="36">
        <f>IF(OR(A501="",D501=""),"",IF(OR(F501="Cancelled",F501="Returned"),0,D501*TauxTotal))</f>
        <v/>
      </c>
      <c r="M501" s="36">
        <f>IF(K501="","",K501-L501)</f>
        <v/>
      </c>
      <c r="N501" s="40">
        <f>IF(OR(K501="",N(D501)=0),"",IF(OR(F501="Cancelled",F501="Returned"),"",M501/D501))</f>
        <v/>
      </c>
      <c r="O501" s="39">
        <f>IF(OR(A501="",B501=""),"",IFERROR(A501-INDEX('Stock'!$H$2:$H$1000,MATCH(B501,'Stock'!$A$2:$A$1000,0)),""))</f>
        <v/>
      </c>
      <c r="P501" s="41">
        <f>IF(G501="","",DATE(YEAR(G501),MONTH(G501),1))</f>
        <v/>
      </c>
    </row>
    <row r="502">
      <c r="A502" s="33" t="n"/>
      <c r="C502" s="38">
        <f>IF(B502="","",IFERROR(INDEX('Stock'!$C$2:$C$1000,MATCH(B502,'Stock'!$A$2:$A$1000,0)),""))</f>
        <v/>
      </c>
      <c r="D502" s="35" t="n"/>
      <c r="G502" s="33" t="n"/>
      <c r="H502" s="36">
        <f>IF(B502="","",IFERROR(INDEX('Stock'!$G$2:$G$1000,MATCH(B502,'Stock'!$A$2:$A$1000,0)),""))</f>
        <v/>
      </c>
      <c r="I502" s="36">
        <f>IF(A502="","",EmballageDefaut)</f>
        <v/>
      </c>
      <c r="J502" s="35" t="n"/>
      <c r="K502" s="36">
        <f>IF(OR(A502="",D502=""),"",IF(OR(F502="Cancelled",F502="Returned"),0,D502-N(H502)-N(I502)-N(J502)))</f>
        <v/>
      </c>
      <c r="L502" s="36">
        <f>IF(OR(A502="",D502=""),"",IF(OR(F502="Cancelled",F502="Returned"),0,D502*TauxTotal))</f>
        <v/>
      </c>
      <c r="M502" s="36">
        <f>IF(K502="","",K502-L502)</f>
        <v/>
      </c>
      <c r="N502" s="40">
        <f>IF(OR(K502="",N(D502)=0),"",IF(OR(F502="Cancelled",F502="Returned"),"",M502/D502))</f>
        <v/>
      </c>
      <c r="O502" s="39">
        <f>IF(OR(A502="",B502=""),"",IFERROR(A502-INDEX('Stock'!$H$2:$H$1000,MATCH(B502,'Stock'!$A$2:$A$1000,0)),""))</f>
        <v/>
      </c>
      <c r="P502" s="41">
        <f>IF(G502="","",DATE(YEAR(G502),MONTH(G502),1))</f>
        <v/>
      </c>
    </row>
    <row r="503">
      <c r="A503" s="33" t="n"/>
      <c r="C503" s="38">
        <f>IF(B503="","",IFERROR(INDEX('Stock'!$C$2:$C$1000,MATCH(B503,'Stock'!$A$2:$A$1000,0)),""))</f>
        <v/>
      </c>
      <c r="D503" s="35" t="n"/>
      <c r="G503" s="33" t="n"/>
      <c r="H503" s="36">
        <f>IF(B503="","",IFERROR(INDEX('Stock'!$G$2:$G$1000,MATCH(B503,'Stock'!$A$2:$A$1000,0)),""))</f>
        <v/>
      </c>
      <c r="I503" s="36">
        <f>IF(A503="","",EmballageDefaut)</f>
        <v/>
      </c>
      <c r="J503" s="35" t="n"/>
      <c r="K503" s="36">
        <f>IF(OR(A503="",D503=""),"",IF(OR(F503="Cancelled",F503="Returned"),0,D503-N(H503)-N(I503)-N(J503)))</f>
        <v/>
      </c>
      <c r="L503" s="36">
        <f>IF(OR(A503="",D503=""),"",IF(OR(F503="Cancelled",F503="Returned"),0,D503*TauxTotal))</f>
        <v/>
      </c>
      <c r="M503" s="36">
        <f>IF(K503="","",K503-L503)</f>
        <v/>
      </c>
      <c r="N503" s="40">
        <f>IF(OR(K503="",N(D503)=0),"",IF(OR(F503="Cancelled",F503="Returned"),"",M503/D503))</f>
        <v/>
      </c>
      <c r="O503" s="39">
        <f>IF(OR(A503="",B503=""),"",IFERROR(A503-INDEX('Stock'!$H$2:$H$1000,MATCH(B503,'Stock'!$A$2:$A$1000,0)),""))</f>
        <v/>
      </c>
      <c r="P503" s="41">
        <f>IF(G503="","",DATE(YEAR(G503),MONTH(G503),1))</f>
        <v/>
      </c>
    </row>
    <row r="504">
      <c r="A504" s="33" t="n"/>
      <c r="C504" s="38">
        <f>IF(B504="","",IFERROR(INDEX('Stock'!$C$2:$C$1000,MATCH(B504,'Stock'!$A$2:$A$1000,0)),""))</f>
        <v/>
      </c>
      <c r="D504" s="35" t="n"/>
      <c r="G504" s="33" t="n"/>
      <c r="H504" s="36">
        <f>IF(B504="","",IFERROR(INDEX('Stock'!$G$2:$G$1000,MATCH(B504,'Stock'!$A$2:$A$1000,0)),""))</f>
        <v/>
      </c>
      <c r="I504" s="36">
        <f>IF(A504="","",EmballageDefaut)</f>
        <v/>
      </c>
      <c r="J504" s="35" t="n"/>
      <c r="K504" s="36">
        <f>IF(OR(A504="",D504=""),"",IF(OR(F504="Cancelled",F504="Returned"),0,D504-N(H504)-N(I504)-N(J504)))</f>
        <v/>
      </c>
      <c r="L504" s="36">
        <f>IF(OR(A504="",D504=""),"",IF(OR(F504="Cancelled",F504="Returned"),0,D504*TauxTotal))</f>
        <v/>
      </c>
      <c r="M504" s="36">
        <f>IF(K504="","",K504-L504)</f>
        <v/>
      </c>
      <c r="N504" s="40">
        <f>IF(OR(K504="",N(D504)=0),"",IF(OR(F504="Cancelled",F504="Returned"),"",M504/D504))</f>
        <v/>
      </c>
      <c r="O504" s="39">
        <f>IF(OR(A504="",B504=""),"",IFERROR(A504-INDEX('Stock'!$H$2:$H$1000,MATCH(B504,'Stock'!$A$2:$A$1000,0)),""))</f>
        <v/>
      </c>
      <c r="P504" s="41">
        <f>IF(G504="","",DATE(YEAR(G504),MONTH(G504),1))</f>
        <v/>
      </c>
    </row>
    <row r="505">
      <c r="A505" s="33" t="n"/>
      <c r="C505" s="38">
        <f>IF(B505="","",IFERROR(INDEX('Stock'!$C$2:$C$1000,MATCH(B505,'Stock'!$A$2:$A$1000,0)),""))</f>
        <v/>
      </c>
      <c r="D505" s="35" t="n"/>
      <c r="G505" s="33" t="n"/>
      <c r="H505" s="36">
        <f>IF(B505="","",IFERROR(INDEX('Stock'!$G$2:$G$1000,MATCH(B505,'Stock'!$A$2:$A$1000,0)),""))</f>
        <v/>
      </c>
      <c r="I505" s="36">
        <f>IF(A505="","",EmballageDefaut)</f>
        <v/>
      </c>
      <c r="J505" s="35" t="n"/>
      <c r="K505" s="36">
        <f>IF(OR(A505="",D505=""),"",IF(OR(F505="Cancelled",F505="Returned"),0,D505-N(H505)-N(I505)-N(J505)))</f>
        <v/>
      </c>
      <c r="L505" s="36">
        <f>IF(OR(A505="",D505=""),"",IF(OR(F505="Cancelled",F505="Returned"),0,D505*TauxTotal))</f>
        <v/>
      </c>
      <c r="M505" s="36">
        <f>IF(K505="","",K505-L505)</f>
        <v/>
      </c>
      <c r="N505" s="40">
        <f>IF(OR(K505="",N(D505)=0),"",IF(OR(F505="Cancelled",F505="Returned"),"",M505/D505))</f>
        <v/>
      </c>
      <c r="O505" s="39">
        <f>IF(OR(A505="",B505=""),"",IFERROR(A505-INDEX('Stock'!$H$2:$H$1000,MATCH(B505,'Stock'!$A$2:$A$1000,0)),""))</f>
        <v/>
      </c>
      <c r="P505" s="41">
        <f>IF(G505="","",DATE(YEAR(G505),MONTH(G505),1))</f>
        <v/>
      </c>
    </row>
    <row r="506">
      <c r="A506" s="33" t="n"/>
      <c r="C506" s="38">
        <f>IF(B506="","",IFERROR(INDEX('Stock'!$C$2:$C$1000,MATCH(B506,'Stock'!$A$2:$A$1000,0)),""))</f>
        <v/>
      </c>
      <c r="D506" s="35" t="n"/>
      <c r="G506" s="33" t="n"/>
      <c r="H506" s="36">
        <f>IF(B506="","",IFERROR(INDEX('Stock'!$G$2:$G$1000,MATCH(B506,'Stock'!$A$2:$A$1000,0)),""))</f>
        <v/>
      </c>
      <c r="I506" s="36">
        <f>IF(A506="","",EmballageDefaut)</f>
        <v/>
      </c>
      <c r="J506" s="35" t="n"/>
      <c r="K506" s="36">
        <f>IF(OR(A506="",D506=""),"",IF(OR(F506="Cancelled",F506="Returned"),0,D506-N(H506)-N(I506)-N(J506)))</f>
        <v/>
      </c>
      <c r="L506" s="36">
        <f>IF(OR(A506="",D506=""),"",IF(OR(F506="Cancelled",F506="Returned"),0,D506*TauxTotal))</f>
        <v/>
      </c>
      <c r="M506" s="36">
        <f>IF(K506="","",K506-L506)</f>
        <v/>
      </c>
      <c r="N506" s="40">
        <f>IF(OR(K506="",N(D506)=0),"",IF(OR(F506="Cancelled",F506="Returned"),"",M506/D506))</f>
        <v/>
      </c>
      <c r="O506" s="39">
        <f>IF(OR(A506="",B506=""),"",IFERROR(A506-INDEX('Stock'!$H$2:$H$1000,MATCH(B506,'Stock'!$A$2:$A$1000,0)),""))</f>
        <v/>
      </c>
      <c r="P506" s="41">
        <f>IF(G506="","",DATE(YEAR(G506),MONTH(G506),1))</f>
        <v/>
      </c>
    </row>
    <row r="507">
      <c r="A507" s="33" t="n"/>
      <c r="C507" s="38">
        <f>IF(B507="","",IFERROR(INDEX('Stock'!$C$2:$C$1000,MATCH(B507,'Stock'!$A$2:$A$1000,0)),""))</f>
        <v/>
      </c>
      <c r="D507" s="35" t="n"/>
      <c r="G507" s="33" t="n"/>
      <c r="H507" s="36">
        <f>IF(B507="","",IFERROR(INDEX('Stock'!$G$2:$G$1000,MATCH(B507,'Stock'!$A$2:$A$1000,0)),""))</f>
        <v/>
      </c>
      <c r="I507" s="36">
        <f>IF(A507="","",EmballageDefaut)</f>
        <v/>
      </c>
      <c r="J507" s="35" t="n"/>
      <c r="K507" s="36">
        <f>IF(OR(A507="",D507=""),"",IF(OR(F507="Cancelled",F507="Returned"),0,D507-N(H507)-N(I507)-N(J507)))</f>
        <v/>
      </c>
      <c r="L507" s="36">
        <f>IF(OR(A507="",D507=""),"",IF(OR(F507="Cancelled",F507="Returned"),0,D507*TauxTotal))</f>
        <v/>
      </c>
      <c r="M507" s="36">
        <f>IF(K507="","",K507-L507)</f>
        <v/>
      </c>
      <c r="N507" s="40">
        <f>IF(OR(K507="",N(D507)=0),"",IF(OR(F507="Cancelled",F507="Returned"),"",M507/D507))</f>
        <v/>
      </c>
      <c r="O507" s="39">
        <f>IF(OR(A507="",B507=""),"",IFERROR(A507-INDEX('Stock'!$H$2:$H$1000,MATCH(B507,'Stock'!$A$2:$A$1000,0)),""))</f>
        <v/>
      </c>
      <c r="P507" s="41">
        <f>IF(G507="","",DATE(YEAR(G507),MONTH(G507),1))</f>
        <v/>
      </c>
    </row>
    <row r="508">
      <c r="A508" s="33" t="n"/>
      <c r="C508" s="38">
        <f>IF(B508="","",IFERROR(INDEX('Stock'!$C$2:$C$1000,MATCH(B508,'Stock'!$A$2:$A$1000,0)),""))</f>
        <v/>
      </c>
      <c r="D508" s="35" t="n"/>
      <c r="G508" s="33" t="n"/>
      <c r="H508" s="36">
        <f>IF(B508="","",IFERROR(INDEX('Stock'!$G$2:$G$1000,MATCH(B508,'Stock'!$A$2:$A$1000,0)),""))</f>
        <v/>
      </c>
      <c r="I508" s="36">
        <f>IF(A508="","",EmballageDefaut)</f>
        <v/>
      </c>
      <c r="J508" s="35" t="n"/>
      <c r="K508" s="36">
        <f>IF(OR(A508="",D508=""),"",IF(OR(F508="Cancelled",F508="Returned"),0,D508-N(H508)-N(I508)-N(J508)))</f>
        <v/>
      </c>
      <c r="L508" s="36">
        <f>IF(OR(A508="",D508=""),"",IF(OR(F508="Cancelled",F508="Returned"),0,D508*TauxTotal))</f>
        <v/>
      </c>
      <c r="M508" s="36">
        <f>IF(K508="","",K508-L508)</f>
        <v/>
      </c>
      <c r="N508" s="40">
        <f>IF(OR(K508="",N(D508)=0),"",IF(OR(F508="Cancelled",F508="Returned"),"",M508/D508))</f>
        <v/>
      </c>
      <c r="O508" s="39">
        <f>IF(OR(A508="",B508=""),"",IFERROR(A508-INDEX('Stock'!$H$2:$H$1000,MATCH(B508,'Stock'!$A$2:$A$1000,0)),""))</f>
        <v/>
      </c>
      <c r="P508" s="41">
        <f>IF(G508="","",DATE(YEAR(G508),MONTH(G508),1))</f>
        <v/>
      </c>
    </row>
    <row r="509">
      <c r="A509" s="33" t="n"/>
      <c r="C509" s="38">
        <f>IF(B509="","",IFERROR(INDEX('Stock'!$C$2:$C$1000,MATCH(B509,'Stock'!$A$2:$A$1000,0)),""))</f>
        <v/>
      </c>
      <c r="D509" s="35" t="n"/>
      <c r="G509" s="33" t="n"/>
      <c r="H509" s="36">
        <f>IF(B509="","",IFERROR(INDEX('Stock'!$G$2:$G$1000,MATCH(B509,'Stock'!$A$2:$A$1000,0)),""))</f>
        <v/>
      </c>
      <c r="I509" s="36">
        <f>IF(A509="","",EmballageDefaut)</f>
        <v/>
      </c>
      <c r="J509" s="35" t="n"/>
      <c r="K509" s="36">
        <f>IF(OR(A509="",D509=""),"",IF(OR(F509="Cancelled",F509="Returned"),0,D509-N(H509)-N(I509)-N(J509)))</f>
        <v/>
      </c>
      <c r="L509" s="36">
        <f>IF(OR(A509="",D509=""),"",IF(OR(F509="Cancelled",F509="Returned"),0,D509*TauxTotal))</f>
        <v/>
      </c>
      <c r="M509" s="36">
        <f>IF(K509="","",K509-L509)</f>
        <v/>
      </c>
      <c r="N509" s="40">
        <f>IF(OR(K509="",N(D509)=0),"",IF(OR(F509="Cancelled",F509="Returned"),"",M509/D509))</f>
        <v/>
      </c>
      <c r="O509" s="39">
        <f>IF(OR(A509="",B509=""),"",IFERROR(A509-INDEX('Stock'!$H$2:$H$1000,MATCH(B509,'Stock'!$A$2:$A$1000,0)),""))</f>
        <v/>
      </c>
      <c r="P509" s="41">
        <f>IF(G509="","",DATE(YEAR(G509),MONTH(G509),1))</f>
        <v/>
      </c>
    </row>
    <row r="510">
      <c r="A510" s="33" t="n"/>
      <c r="C510" s="38">
        <f>IF(B510="","",IFERROR(INDEX('Stock'!$C$2:$C$1000,MATCH(B510,'Stock'!$A$2:$A$1000,0)),""))</f>
        <v/>
      </c>
      <c r="D510" s="35" t="n"/>
      <c r="G510" s="33" t="n"/>
      <c r="H510" s="36">
        <f>IF(B510="","",IFERROR(INDEX('Stock'!$G$2:$G$1000,MATCH(B510,'Stock'!$A$2:$A$1000,0)),""))</f>
        <v/>
      </c>
      <c r="I510" s="36">
        <f>IF(A510="","",EmballageDefaut)</f>
        <v/>
      </c>
      <c r="J510" s="35" t="n"/>
      <c r="K510" s="36">
        <f>IF(OR(A510="",D510=""),"",IF(OR(F510="Cancelled",F510="Returned"),0,D510-N(H510)-N(I510)-N(J510)))</f>
        <v/>
      </c>
      <c r="L510" s="36">
        <f>IF(OR(A510="",D510=""),"",IF(OR(F510="Cancelled",F510="Returned"),0,D510*TauxTotal))</f>
        <v/>
      </c>
      <c r="M510" s="36">
        <f>IF(K510="","",K510-L510)</f>
        <v/>
      </c>
      <c r="N510" s="40">
        <f>IF(OR(K510="",N(D510)=0),"",IF(OR(F510="Cancelled",F510="Returned"),"",M510/D510))</f>
        <v/>
      </c>
      <c r="O510" s="39">
        <f>IF(OR(A510="",B510=""),"",IFERROR(A510-INDEX('Stock'!$H$2:$H$1000,MATCH(B510,'Stock'!$A$2:$A$1000,0)),""))</f>
        <v/>
      </c>
      <c r="P510" s="41">
        <f>IF(G510="","",DATE(YEAR(G510),MONTH(G510),1))</f>
        <v/>
      </c>
    </row>
    <row r="511">
      <c r="A511" s="33" t="n"/>
      <c r="C511" s="38">
        <f>IF(B511="","",IFERROR(INDEX('Stock'!$C$2:$C$1000,MATCH(B511,'Stock'!$A$2:$A$1000,0)),""))</f>
        <v/>
      </c>
      <c r="D511" s="35" t="n"/>
      <c r="G511" s="33" t="n"/>
      <c r="H511" s="36">
        <f>IF(B511="","",IFERROR(INDEX('Stock'!$G$2:$G$1000,MATCH(B511,'Stock'!$A$2:$A$1000,0)),""))</f>
        <v/>
      </c>
      <c r="I511" s="36">
        <f>IF(A511="","",EmballageDefaut)</f>
        <v/>
      </c>
      <c r="J511" s="35" t="n"/>
      <c r="K511" s="36">
        <f>IF(OR(A511="",D511=""),"",IF(OR(F511="Cancelled",F511="Returned"),0,D511-N(H511)-N(I511)-N(J511)))</f>
        <v/>
      </c>
      <c r="L511" s="36">
        <f>IF(OR(A511="",D511=""),"",IF(OR(F511="Cancelled",F511="Returned"),0,D511*TauxTotal))</f>
        <v/>
      </c>
      <c r="M511" s="36">
        <f>IF(K511="","",K511-L511)</f>
        <v/>
      </c>
      <c r="N511" s="40">
        <f>IF(OR(K511="",N(D511)=0),"",IF(OR(F511="Cancelled",F511="Returned"),"",M511/D511))</f>
        <v/>
      </c>
      <c r="O511" s="39">
        <f>IF(OR(A511="",B511=""),"",IFERROR(A511-INDEX('Stock'!$H$2:$H$1000,MATCH(B511,'Stock'!$A$2:$A$1000,0)),""))</f>
        <v/>
      </c>
      <c r="P511" s="41">
        <f>IF(G511="","",DATE(YEAR(G511),MONTH(G511),1))</f>
        <v/>
      </c>
    </row>
    <row r="512">
      <c r="A512" s="33" t="n"/>
      <c r="C512" s="38">
        <f>IF(B512="","",IFERROR(INDEX('Stock'!$C$2:$C$1000,MATCH(B512,'Stock'!$A$2:$A$1000,0)),""))</f>
        <v/>
      </c>
      <c r="D512" s="35" t="n"/>
      <c r="G512" s="33" t="n"/>
      <c r="H512" s="36">
        <f>IF(B512="","",IFERROR(INDEX('Stock'!$G$2:$G$1000,MATCH(B512,'Stock'!$A$2:$A$1000,0)),""))</f>
        <v/>
      </c>
      <c r="I512" s="36">
        <f>IF(A512="","",EmballageDefaut)</f>
        <v/>
      </c>
      <c r="J512" s="35" t="n"/>
      <c r="K512" s="36">
        <f>IF(OR(A512="",D512=""),"",IF(OR(F512="Cancelled",F512="Returned"),0,D512-N(H512)-N(I512)-N(J512)))</f>
        <v/>
      </c>
      <c r="L512" s="36">
        <f>IF(OR(A512="",D512=""),"",IF(OR(F512="Cancelled",F512="Returned"),0,D512*TauxTotal))</f>
        <v/>
      </c>
      <c r="M512" s="36">
        <f>IF(K512="","",K512-L512)</f>
        <v/>
      </c>
      <c r="N512" s="40">
        <f>IF(OR(K512="",N(D512)=0),"",IF(OR(F512="Cancelled",F512="Returned"),"",M512/D512))</f>
        <v/>
      </c>
      <c r="O512" s="39">
        <f>IF(OR(A512="",B512=""),"",IFERROR(A512-INDEX('Stock'!$H$2:$H$1000,MATCH(B512,'Stock'!$A$2:$A$1000,0)),""))</f>
        <v/>
      </c>
      <c r="P512" s="41">
        <f>IF(G512="","",DATE(YEAR(G512),MONTH(G512),1))</f>
        <v/>
      </c>
    </row>
    <row r="513">
      <c r="A513" s="33" t="n"/>
      <c r="C513" s="38">
        <f>IF(B513="","",IFERROR(INDEX('Stock'!$C$2:$C$1000,MATCH(B513,'Stock'!$A$2:$A$1000,0)),""))</f>
        <v/>
      </c>
      <c r="D513" s="35" t="n"/>
      <c r="G513" s="33" t="n"/>
      <c r="H513" s="36">
        <f>IF(B513="","",IFERROR(INDEX('Stock'!$G$2:$G$1000,MATCH(B513,'Stock'!$A$2:$A$1000,0)),""))</f>
        <v/>
      </c>
      <c r="I513" s="36">
        <f>IF(A513="","",EmballageDefaut)</f>
        <v/>
      </c>
      <c r="J513" s="35" t="n"/>
      <c r="K513" s="36">
        <f>IF(OR(A513="",D513=""),"",IF(OR(F513="Cancelled",F513="Returned"),0,D513-N(H513)-N(I513)-N(J513)))</f>
        <v/>
      </c>
      <c r="L513" s="36">
        <f>IF(OR(A513="",D513=""),"",IF(OR(F513="Cancelled",F513="Returned"),0,D513*TauxTotal))</f>
        <v/>
      </c>
      <c r="M513" s="36">
        <f>IF(K513="","",K513-L513)</f>
        <v/>
      </c>
      <c r="N513" s="40">
        <f>IF(OR(K513="",N(D513)=0),"",IF(OR(F513="Cancelled",F513="Returned"),"",M513/D513))</f>
        <v/>
      </c>
      <c r="O513" s="39">
        <f>IF(OR(A513="",B513=""),"",IFERROR(A513-INDEX('Stock'!$H$2:$H$1000,MATCH(B513,'Stock'!$A$2:$A$1000,0)),""))</f>
        <v/>
      </c>
      <c r="P513" s="41">
        <f>IF(G513="","",DATE(YEAR(G513),MONTH(G513),1))</f>
        <v/>
      </c>
    </row>
    <row r="514">
      <c r="A514" s="33" t="n"/>
      <c r="C514" s="38">
        <f>IF(B514="","",IFERROR(INDEX('Stock'!$C$2:$C$1000,MATCH(B514,'Stock'!$A$2:$A$1000,0)),""))</f>
        <v/>
      </c>
      <c r="D514" s="35" t="n"/>
      <c r="G514" s="33" t="n"/>
      <c r="H514" s="36">
        <f>IF(B514="","",IFERROR(INDEX('Stock'!$G$2:$G$1000,MATCH(B514,'Stock'!$A$2:$A$1000,0)),""))</f>
        <v/>
      </c>
      <c r="I514" s="36">
        <f>IF(A514="","",EmballageDefaut)</f>
        <v/>
      </c>
      <c r="J514" s="35" t="n"/>
      <c r="K514" s="36">
        <f>IF(OR(A514="",D514=""),"",IF(OR(F514="Cancelled",F514="Returned"),0,D514-N(H514)-N(I514)-N(J514)))</f>
        <v/>
      </c>
      <c r="L514" s="36">
        <f>IF(OR(A514="",D514=""),"",IF(OR(F514="Cancelled",F514="Returned"),0,D514*TauxTotal))</f>
        <v/>
      </c>
      <c r="M514" s="36">
        <f>IF(K514="","",K514-L514)</f>
        <v/>
      </c>
      <c r="N514" s="40">
        <f>IF(OR(K514="",N(D514)=0),"",IF(OR(F514="Cancelled",F514="Returned"),"",M514/D514))</f>
        <v/>
      </c>
      <c r="O514" s="39">
        <f>IF(OR(A514="",B514=""),"",IFERROR(A514-INDEX('Stock'!$H$2:$H$1000,MATCH(B514,'Stock'!$A$2:$A$1000,0)),""))</f>
        <v/>
      </c>
      <c r="P514" s="41">
        <f>IF(G514="","",DATE(YEAR(G514),MONTH(G514),1))</f>
        <v/>
      </c>
    </row>
    <row r="515">
      <c r="A515" s="33" t="n"/>
      <c r="C515" s="38">
        <f>IF(B515="","",IFERROR(INDEX('Stock'!$C$2:$C$1000,MATCH(B515,'Stock'!$A$2:$A$1000,0)),""))</f>
        <v/>
      </c>
      <c r="D515" s="35" t="n"/>
      <c r="G515" s="33" t="n"/>
      <c r="H515" s="36">
        <f>IF(B515="","",IFERROR(INDEX('Stock'!$G$2:$G$1000,MATCH(B515,'Stock'!$A$2:$A$1000,0)),""))</f>
        <v/>
      </c>
      <c r="I515" s="36">
        <f>IF(A515="","",EmballageDefaut)</f>
        <v/>
      </c>
      <c r="J515" s="35" t="n"/>
      <c r="K515" s="36">
        <f>IF(OR(A515="",D515=""),"",IF(OR(F515="Cancelled",F515="Returned"),0,D515-N(H515)-N(I515)-N(J515)))</f>
        <v/>
      </c>
      <c r="L515" s="36">
        <f>IF(OR(A515="",D515=""),"",IF(OR(F515="Cancelled",F515="Returned"),0,D515*TauxTotal))</f>
        <v/>
      </c>
      <c r="M515" s="36">
        <f>IF(K515="","",K515-L515)</f>
        <v/>
      </c>
      <c r="N515" s="40">
        <f>IF(OR(K515="",N(D515)=0),"",IF(OR(F515="Cancelled",F515="Returned"),"",M515/D515))</f>
        <v/>
      </c>
      <c r="O515" s="39">
        <f>IF(OR(A515="",B515=""),"",IFERROR(A515-INDEX('Stock'!$H$2:$H$1000,MATCH(B515,'Stock'!$A$2:$A$1000,0)),""))</f>
        <v/>
      </c>
      <c r="P515" s="41">
        <f>IF(G515="","",DATE(YEAR(G515),MONTH(G515),1))</f>
        <v/>
      </c>
    </row>
    <row r="516">
      <c r="A516" s="33" t="n"/>
      <c r="C516" s="38">
        <f>IF(B516="","",IFERROR(INDEX('Stock'!$C$2:$C$1000,MATCH(B516,'Stock'!$A$2:$A$1000,0)),""))</f>
        <v/>
      </c>
      <c r="D516" s="35" t="n"/>
      <c r="G516" s="33" t="n"/>
      <c r="H516" s="36">
        <f>IF(B516="","",IFERROR(INDEX('Stock'!$G$2:$G$1000,MATCH(B516,'Stock'!$A$2:$A$1000,0)),""))</f>
        <v/>
      </c>
      <c r="I516" s="36">
        <f>IF(A516="","",EmballageDefaut)</f>
        <v/>
      </c>
      <c r="J516" s="35" t="n"/>
      <c r="K516" s="36">
        <f>IF(OR(A516="",D516=""),"",IF(OR(F516="Cancelled",F516="Returned"),0,D516-N(H516)-N(I516)-N(J516)))</f>
        <v/>
      </c>
      <c r="L516" s="36">
        <f>IF(OR(A516="",D516=""),"",IF(OR(F516="Cancelled",F516="Returned"),0,D516*TauxTotal))</f>
        <v/>
      </c>
      <c r="M516" s="36">
        <f>IF(K516="","",K516-L516)</f>
        <v/>
      </c>
      <c r="N516" s="40">
        <f>IF(OR(K516="",N(D516)=0),"",IF(OR(F516="Cancelled",F516="Returned"),"",M516/D516))</f>
        <v/>
      </c>
      <c r="O516" s="39">
        <f>IF(OR(A516="",B516=""),"",IFERROR(A516-INDEX('Stock'!$H$2:$H$1000,MATCH(B516,'Stock'!$A$2:$A$1000,0)),""))</f>
        <v/>
      </c>
      <c r="P516" s="41">
        <f>IF(G516="","",DATE(YEAR(G516),MONTH(G516),1))</f>
        <v/>
      </c>
    </row>
    <row r="517">
      <c r="A517" s="33" t="n"/>
      <c r="C517" s="38">
        <f>IF(B517="","",IFERROR(INDEX('Stock'!$C$2:$C$1000,MATCH(B517,'Stock'!$A$2:$A$1000,0)),""))</f>
        <v/>
      </c>
      <c r="D517" s="35" t="n"/>
      <c r="G517" s="33" t="n"/>
      <c r="H517" s="36">
        <f>IF(B517="","",IFERROR(INDEX('Stock'!$G$2:$G$1000,MATCH(B517,'Stock'!$A$2:$A$1000,0)),""))</f>
        <v/>
      </c>
      <c r="I517" s="36">
        <f>IF(A517="","",EmballageDefaut)</f>
        <v/>
      </c>
      <c r="J517" s="35" t="n"/>
      <c r="K517" s="36">
        <f>IF(OR(A517="",D517=""),"",IF(OR(F517="Cancelled",F517="Returned"),0,D517-N(H517)-N(I517)-N(J517)))</f>
        <v/>
      </c>
      <c r="L517" s="36">
        <f>IF(OR(A517="",D517=""),"",IF(OR(F517="Cancelled",F517="Returned"),0,D517*TauxTotal))</f>
        <v/>
      </c>
      <c r="M517" s="36">
        <f>IF(K517="","",K517-L517)</f>
        <v/>
      </c>
      <c r="N517" s="40">
        <f>IF(OR(K517="",N(D517)=0),"",IF(OR(F517="Cancelled",F517="Returned"),"",M517/D517))</f>
        <v/>
      </c>
      <c r="O517" s="39">
        <f>IF(OR(A517="",B517=""),"",IFERROR(A517-INDEX('Stock'!$H$2:$H$1000,MATCH(B517,'Stock'!$A$2:$A$1000,0)),""))</f>
        <v/>
      </c>
      <c r="P517" s="41">
        <f>IF(G517="","",DATE(YEAR(G517),MONTH(G517),1))</f>
        <v/>
      </c>
    </row>
    <row r="518">
      <c r="A518" s="33" t="n"/>
      <c r="C518" s="38">
        <f>IF(B518="","",IFERROR(INDEX('Stock'!$C$2:$C$1000,MATCH(B518,'Stock'!$A$2:$A$1000,0)),""))</f>
        <v/>
      </c>
      <c r="D518" s="35" t="n"/>
      <c r="G518" s="33" t="n"/>
      <c r="H518" s="36">
        <f>IF(B518="","",IFERROR(INDEX('Stock'!$G$2:$G$1000,MATCH(B518,'Stock'!$A$2:$A$1000,0)),""))</f>
        <v/>
      </c>
      <c r="I518" s="36">
        <f>IF(A518="","",EmballageDefaut)</f>
        <v/>
      </c>
      <c r="J518" s="35" t="n"/>
      <c r="K518" s="36">
        <f>IF(OR(A518="",D518=""),"",IF(OR(F518="Cancelled",F518="Returned"),0,D518-N(H518)-N(I518)-N(J518)))</f>
        <v/>
      </c>
      <c r="L518" s="36">
        <f>IF(OR(A518="",D518=""),"",IF(OR(F518="Cancelled",F518="Returned"),0,D518*TauxTotal))</f>
        <v/>
      </c>
      <c r="M518" s="36">
        <f>IF(K518="","",K518-L518)</f>
        <v/>
      </c>
      <c r="N518" s="40">
        <f>IF(OR(K518="",N(D518)=0),"",IF(OR(F518="Cancelled",F518="Returned"),"",M518/D518))</f>
        <v/>
      </c>
      <c r="O518" s="39">
        <f>IF(OR(A518="",B518=""),"",IFERROR(A518-INDEX('Stock'!$H$2:$H$1000,MATCH(B518,'Stock'!$A$2:$A$1000,0)),""))</f>
        <v/>
      </c>
      <c r="P518" s="41">
        <f>IF(G518="","",DATE(YEAR(G518),MONTH(G518),1))</f>
        <v/>
      </c>
    </row>
    <row r="519">
      <c r="A519" s="33" t="n"/>
      <c r="C519" s="38">
        <f>IF(B519="","",IFERROR(INDEX('Stock'!$C$2:$C$1000,MATCH(B519,'Stock'!$A$2:$A$1000,0)),""))</f>
        <v/>
      </c>
      <c r="D519" s="35" t="n"/>
      <c r="G519" s="33" t="n"/>
      <c r="H519" s="36">
        <f>IF(B519="","",IFERROR(INDEX('Stock'!$G$2:$G$1000,MATCH(B519,'Stock'!$A$2:$A$1000,0)),""))</f>
        <v/>
      </c>
      <c r="I519" s="36">
        <f>IF(A519="","",EmballageDefaut)</f>
        <v/>
      </c>
      <c r="J519" s="35" t="n"/>
      <c r="K519" s="36">
        <f>IF(OR(A519="",D519=""),"",IF(OR(F519="Cancelled",F519="Returned"),0,D519-N(H519)-N(I519)-N(J519)))</f>
        <v/>
      </c>
      <c r="L519" s="36">
        <f>IF(OR(A519="",D519=""),"",IF(OR(F519="Cancelled",F519="Returned"),0,D519*TauxTotal))</f>
        <v/>
      </c>
      <c r="M519" s="36">
        <f>IF(K519="","",K519-L519)</f>
        <v/>
      </c>
      <c r="N519" s="40">
        <f>IF(OR(K519="",N(D519)=0),"",IF(OR(F519="Cancelled",F519="Returned"),"",M519/D519))</f>
        <v/>
      </c>
      <c r="O519" s="39">
        <f>IF(OR(A519="",B519=""),"",IFERROR(A519-INDEX('Stock'!$H$2:$H$1000,MATCH(B519,'Stock'!$A$2:$A$1000,0)),""))</f>
        <v/>
      </c>
      <c r="P519" s="41">
        <f>IF(G519="","",DATE(YEAR(G519),MONTH(G519),1))</f>
        <v/>
      </c>
    </row>
    <row r="520">
      <c r="A520" s="33" t="n"/>
      <c r="C520" s="38">
        <f>IF(B520="","",IFERROR(INDEX('Stock'!$C$2:$C$1000,MATCH(B520,'Stock'!$A$2:$A$1000,0)),""))</f>
        <v/>
      </c>
      <c r="D520" s="35" t="n"/>
      <c r="G520" s="33" t="n"/>
      <c r="H520" s="36">
        <f>IF(B520="","",IFERROR(INDEX('Stock'!$G$2:$G$1000,MATCH(B520,'Stock'!$A$2:$A$1000,0)),""))</f>
        <v/>
      </c>
      <c r="I520" s="36">
        <f>IF(A520="","",EmballageDefaut)</f>
        <v/>
      </c>
      <c r="J520" s="35" t="n"/>
      <c r="K520" s="36">
        <f>IF(OR(A520="",D520=""),"",IF(OR(F520="Cancelled",F520="Returned"),0,D520-N(H520)-N(I520)-N(J520)))</f>
        <v/>
      </c>
      <c r="L520" s="36">
        <f>IF(OR(A520="",D520=""),"",IF(OR(F520="Cancelled",F520="Returned"),0,D520*TauxTotal))</f>
        <v/>
      </c>
      <c r="M520" s="36">
        <f>IF(K520="","",K520-L520)</f>
        <v/>
      </c>
      <c r="N520" s="40">
        <f>IF(OR(K520="",N(D520)=0),"",IF(OR(F520="Cancelled",F520="Returned"),"",M520/D520))</f>
        <v/>
      </c>
      <c r="O520" s="39">
        <f>IF(OR(A520="",B520=""),"",IFERROR(A520-INDEX('Stock'!$H$2:$H$1000,MATCH(B520,'Stock'!$A$2:$A$1000,0)),""))</f>
        <v/>
      </c>
      <c r="P520" s="41">
        <f>IF(G520="","",DATE(YEAR(G520),MONTH(G520),1))</f>
        <v/>
      </c>
    </row>
    <row r="521">
      <c r="A521" s="33" t="n"/>
      <c r="C521" s="38">
        <f>IF(B521="","",IFERROR(INDEX('Stock'!$C$2:$C$1000,MATCH(B521,'Stock'!$A$2:$A$1000,0)),""))</f>
        <v/>
      </c>
      <c r="D521" s="35" t="n"/>
      <c r="G521" s="33" t="n"/>
      <c r="H521" s="36">
        <f>IF(B521="","",IFERROR(INDEX('Stock'!$G$2:$G$1000,MATCH(B521,'Stock'!$A$2:$A$1000,0)),""))</f>
        <v/>
      </c>
      <c r="I521" s="36">
        <f>IF(A521="","",EmballageDefaut)</f>
        <v/>
      </c>
      <c r="J521" s="35" t="n"/>
      <c r="K521" s="36">
        <f>IF(OR(A521="",D521=""),"",IF(OR(F521="Cancelled",F521="Returned"),0,D521-N(H521)-N(I521)-N(J521)))</f>
        <v/>
      </c>
      <c r="L521" s="36">
        <f>IF(OR(A521="",D521=""),"",IF(OR(F521="Cancelled",F521="Returned"),0,D521*TauxTotal))</f>
        <v/>
      </c>
      <c r="M521" s="36">
        <f>IF(K521="","",K521-L521)</f>
        <v/>
      </c>
      <c r="N521" s="40">
        <f>IF(OR(K521="",N(D521)=0),"",IF(OR(F521="Cancelled",F521="Returned"),"",M521/D521))</f>
        <v/>
      </c>
      <c r="O521" s="39">
        <f>IF(OR(A521="",B521=""),"",IFERROR(A521-INDEX('Stock'!$H$2:$H$1000,MATCH(B521,'Stock'!$A$2:$A$1000,0)),""))</f>
        <v/>
      </c>
      <c r="P521" s="41">
        <f>IF(G521="","",DATE(YEAR(G521),MONTH(G521),1))</f>
        <v/>
      </c>
    </row>
    <row r="522">
      <c r="A522" s="33" t="n"/>
      <c r="C522" s="38">
        <f>IF(B522="","",IFERROR(INDEX('Stock'!$C$2:$C$1000,MATCH(B522,'Stock'!$A$2:$A$1000,0)),""))</f>
        <v/>
      </c>
      <c r="D522" s="35" t="n"/>
      <c r="G522" s="33" t="n"/>
      <c r="H522" s="36">
        <f>IF(B522="","",IFERROR(INDEX('Stock'!$G$2:$G$1000,MATCH(B522,'Stock'!$A$2:$A$1000,0)),""))</f>
        <v/>
      </c>
      <c r="I522" s="36">
        <f>IF(A522="","",EmballageDefaut)</f>
        <v/>
      </c>
      <c r="J522" s="35" t="n"/>
      <c r="K522" s="36">
        <f>IF(OR(A522="",D522=""),"",IF(OR(F522="Cancelled",F522="Returned"),0,D522-N(H522)-N(I522)-N(J522)))</f>
        <v/>
      </c>
      <c r="L522" s="36">
        <f>IF(OR(A522="",D522=""),"",IF(OR(F522="Cancelled",F522="Returned"),0,D522*TauxTotal))</f>
        <v/>
      </c>
      <c r="M522" s="36">
        <f>IF(K522="","",K522-L522)</f>
        <v/>
      </c>
      <c r="N522" s="40">
        <f>IF(OR(K522="",N(D522)=0),"",IF(OR(F522="Cancelled",F522="Returned"),"",M522/D522))</f>
        <v/>
      </c>
      <c r="O522" s="39">
        <f>IF(OR(A522="",B522=""),"",IFERROR(A522-INDEX('Stock'!$H$2:$H$1000,MATCH(B522,'Stock'!$A$2:$A$1000,0)),""))</f>
        <v/>
      </c>
      <c r="P522" s="41">
        <f>IF(G522="","",DATE(YEAR(G522),MONTH(G522),1))</f>
        <v/>
      </c>
    </row>
    <row r="523">
      <c r="A523" s="33" t="n"/>
      <c r="C523" s="38">
        <f>IF(B523="","",IFERROR(INDEX('Stock'!$C$2:$C$1000,MATCH(B523,'Stock'!$A$2:$A$1000,0)),""))</f>
        <v/>
      </c>
      <c r="D523" s="35" t="n"/>
      <c r="G523" s="33" t="n"/>
      <c r="H523" s="36">
        <f>IF(B523="","",IFERROR(INDEX('Stock'!$G$2:$G$1000,MATCH(B523,'Stock'!$A$2:$A$1000,0)),""))</f>
        <v/>
      </c>
      <c r="I523" s="36">
        <f>IF(A523="","",EmballageDefaut)</f>
        <v/>
      </c>
      <c r="J523" s="35" t="n"/>
      <c r="K523" s="36">
        <f>IF(OR(A523="",D523=""),"",IF(OR(F523="Cancelled",F523="Returned"),0,D523-N(H523)-N(I523)-N(J523)))</f>
        <v/>
      </c>
      <c r="L523" s="36">
        <f>IF(OR(A523="",D523=""),"",IF(OR(F523="Cancelled",F523="Returned"),0,D523*TauxTotal))</f>
        <v/>
      </c>
      <c r="M523" s="36">
        <f>IF(K523="","",K523-L523)</f>
        <v/>
      </c>
      <c r="N523" s="40">
        <f>IF(OR(K523="",N(D523)=0),"",IF(OR(F523="Cancelled",F523="Returned"),"",M523/D523))</f>
        <v/>
      </c>
      <c r="O523" s="39">
        <f>IF(OR(A523="",B523=""),"",IFERROR(A523-INDEX('Stock'!$H$2:$H$1000,MATCH(B523,'Stock'!$A$2:$A$1000,0)),""))</f>
        <v/>
      </c>
      <c r="P523" s="41">
        <f>IF(G523="","",DATE(YEAR(G523),MONTH(G523),1))</f>
        <v/>
      </c>
    </row>
    <row r="524">
      <c r="A524" s="33" t="n"/>
      <c r="C524" s="38">
        <f>IF(B524="","",IFERROR(INDEX('Stock'!$C$2:$C$1000,MATCH(B524,'Stock'!$A$2:$A$1000,0)),""))</f>
        <v/>
      </c>
      <c r="D524" s="35" t="n"/>
      <c r="G524" s="33" t="n"/>
      <c r="H524" s="36">
        <f>IF(B524="","",IFERROR(INDEX('Stock'!$G$2:$G$1000,MATCH(B524,'Stock'!$A$2:$A$1000,0)),""))</f>
        <v/>
      </c>
      <c r="I524" s="36">
        <f>IF(A524="","",EmballageDefaut)</f>
        <v/>
      </c>
      <c r="J524" s="35" t="n"/>
      <c r="K524" s="36">
        <f>IF(OR(A524="",D524=""),"",IF(OR(F524="Cancelled",F524="Returned"),0,D524-N(H524)-N(I524)-N(J524)))</f>
        <v/>
      </c>
      <c r="L524" s="36">
        <f>IF(OR(A524="",D524=""),"",IF(OR(F524="Cancelled",F524="Returned"),0,D524*TauxTotal))</f>
        <v/>
      </c>
      <c r="M524" s="36">
        <f>IF(K524="","",K524-L524)</f>
        <v/>
      </c>
      <c r="N524" s="40">
        <f>IF(OR(K524="",N(D524)=0),"",IF(OR(F524="Cancelled",F524="Returned"),"",M524/D524))</f>
        <v/>
      </c>
      <c r="O524" s="39">
        <f>IF(OR(A524="",B524=""),"",IFERROR(A524-INDEX('Stock'!$H$2:$H$1000,MATCH(B524,'Stock'!$A$2:$A$1000,0)),""))</f>
        <v/>
      </c>
      <c r="P524" s="41">
        <f>IF(G524="","",DATE(YEAR(G524),MONTH(G524),1))</f>
        <v/>
      </c>
    </row>
    <row r="525">
      <c r="A525" s="33" t="n"/>
      <c r="C525" s="38">
        <f>IF(B525="","",IFERROR(INDEX('Stock'!$C$2:$C$1000,MATCH(B525,'Stock'!$A$2:$A$1000,0)),""))</f>
        <v/>
      </c>
      <c r="D525" s="35" t="n"/>
      <c r="G525" s="33" t="n"/>
      <c r="H525" s="36">
        <f>IF(B525="","",IFERROR(INDEX('Stock'!$G$2:$G$1000,MATCH(B525,'Stock'!$A$2:$A$1000,0)),""))</f>
        <v/>
      </c>
      <c r="I525" s="36">
        <f>IF(A525="","",EmballageDefaut)</f>
        <v/>
      </c>
      <c r="J525" s="35" t="n"/>
      <c r="K525" s="36">
        <f>IF(OR(A525="",D525=""),"",IF(OR(F525="Cancelled",F525="Returned"),0,D525-N(H525)-N(I525)-N(J525)))</f>
        <v/>
      </c>
      <c r="L525" s="36">
        <f>IF(OR(A525="",D525=""),"",IF(OR(F525="Cancelled",F525="Returned"),0,D525*TauxTotal))</f>
        <v/>
      </c>
      <c r="M525" s="36">
        <f>IF(K525="","",K525-L525)</f>
        <v/>
      </c>
      <c r="N525" s="40">
        <f>IF(OR(K525="",N(D525)=0),"",IF(OR(F525="Cancelled",F525="Returned"),"",M525/D525))</f>
        <v/>
      </c>
      <c r="O525" s="39">
        <f>IF(OR(A525="",B525=""),"",IFERROR(A525-INDEX('Stock'!$H$2:$H$1000,MATCH(B525,'Stock'!$A$2:$A$1000,0)),""))</f>
        <v/>
      </c>
      <c r="P525" s="41">
        <f>IF(G525="","",DATE(YEAR(G525),MONTH(G525),1))</f>
        <v/>
      </c>
    </row>
    <row r="526">
      <c r="A526" s="33" t="n"/>
      <c r="C526" s="38">
        <f>IF(B526="","",IFERROR(INDEX('Stock'!$C$2:$C$1000,MATCH(B526,'Stock'!$A$2:$A$1000,0)),""))</f>
        <v/>
      </c>
      <c r="D526" s="35" t="n"/>
      <c r="G526" s="33" t="n"/>
      <c r="H526" s="36">
        <f>IF(B526="","",IFERROR(INDEX('Stock'!$G$2:$G$1000,MATCH(B526,'Stock'!$A$2:$A$1000,0)),""))</f>
        <v/>
      </c>
      <c r="I526" s="36">
        <f>IF(A526="","",EmballageDefaut)</f>
        <v/>
      </c>
      <c r="J526" s="35" t="n"/>
      <c r="K526" s="36">
        <f>IF(OR(A526="",D526=""),"",IF(OR(F526="Cancelled",F526="Returned"),0,D526-N(H526)-N(I526)-N(J526)))</f>
        <v/>
      </c>
      <c r="L526" s="36">
        <f>IF(OR(A526="",D526=""),"",IF(OR(F526="Cancelled",F526="Returned"),0,D526*TauxTotal))</f>
        <v/>
      </c>
      <c r="M526" s="36">
        <f>IF(K526="","",K526-L526)</f>
        <v/>
      </c>
      <c r="N526" s="40">
        <f>IF(OR(K526="",N(D526)=0),"",IF(OR(F526="Cancelled",F526="Returned"),"",M526/D526))</f>
        <v/>
      </c>
      <c r="O526" s="39">
        <f>IF(OR(A526="",B526=""),"",IFERROR(A526-INDEX('Stock'!$H$2:$H$1000,MATCH(B526,'Stock'!$A$2:$A$1000,0)),""))</f>
        <v/>
      </c>
      <c r="P526" s="41">
        <f>IF(G526="","",DATE(YEAR(G526),MONTH(G526),1))</f>
        <v/>
      </c>
    </row>
    <row r="527">
      <c r="A527" s="33" t="n"/>
      <c r="C527" s="38">
        <f>IF(B527="","",IFERROR(INDEX('Stock'!$C$2:$C$1000,MATCH(B527,'Stock'!$A$2:$A$1000,0)),""))</f>
        <v/>
      </c>
      <c r="D527" s="35" t="n"/>
      <c r="G527" s="33" t="n"/>
      <c r="H527" s="36">
        <f>IF(B527="","",IFERROR(INDEX('Stock'!$G$2:$G$1000,MATCH(B527,'Stock'!$A$2:$A$1000,0)),""))</f>
        <v/>
      </c>
      <c r="I527" s="36">
        <f>IF(A527="","",EmballageDefaut)</f>
        <v/>
      </c>
      <c r="J527" s="35" t="n"/>
      <c r="K527" s="36">
        <f>IF(OR(A527="",D527=""),"",IF(OR(F527="Cancelled",F527="Returned"),0,D527-N(H527)-N(I527)-N(J527)))</f>
        <v/>
      </c>
      <c r="L527" s="36">
        <f>IF(OR(A527="",D527=""),"",IF(OR(F527="Cancelled",F527="Returned"),0,D527*TauxTotal))</f>
        <v/>
      </c>
      <c r="M527" s="36">
        <f>IF(K527="","",K527-L527)</f>
        <v/>
      </c>
      <c r="N527" s="40">
        <f>IF(OR(K527="",N(D527)=0),"",IF(OR(F527="Cancelled",F527="Returned"),"",M527/D527))</f>
        <v/>
      </c>
      <c r="O527" s="39">
        <f>IF(OR(A527="",B527=""),"",IFERROR(A527-INDEX('Stock'!$H$2:$H$1000,MATCH(B527,'Stock'!$A$2:$A$1000,0)),""))</f>
        <v/>
      </c>
      <c r="P527" s="41">
        <f>IF(G527="","",DATE(YEAR(G527),MONTH(G527),1))</f>
        <v/>
      </c>
    </row>
    <row r="528">
      <c r="A528" s="33" t="n"/>
      <c r="C528" s="38">
        <f>IF(B528="","",IFERROR(INDEX('Stock'!$C$2:$C$1000,MATCH(B528,'Stock'!$A$2:$A$1000,0)),""))</f>
        <v/>
      </c>
      <c r="D528" s="35" t="n"/>
      <c r="G528" s="33" t="n"/>
      <c r="H528" s="36">
        <f>IF(B528="","",IFERROR(INDEX('Stock'!$G$2:$G$1000,MATCH(B528,'Stock'!$A$2:$A$1000,0)),""))</f>
        <v/>
      </c>
      <c r="I528" s="36">
        <f>IF(A528="","",EmballageDefaut)</f>
        <v/>
      </c>
      <c r="J528" s="35" t="n"/>
      <c r="K528" s="36">
        <f>IF(OR(A528="",D528=""),"",IF(OR(F528="Cancelled",F528="Returned"),0,D528-N(H528)-N(I528)-N(J528)))</f>
        <v/>
      </c>
      <c r="L528" s="36">
        <f>IF(OR(A528="",D528=""),"",IF(OR(F528="Cancelled",F528="Returned"),0,D528*TauxTotal))</f>
        <v/>
      </c>
      <c r="M528" s="36">
        <f>IF(K528="","",K528-L528)</f>
        <v/>
      </c>
      <c r="N528" s="40">
        <f>IF(OR(K528="",N(D528)=0),"",IF(OR(F528="Cancelled",F528="Returned"),"",M528/D528))</f>
        <v/>
      </c>
      <c r="O528" s="39">
        <f>IF(OR(A528="",B528=""),"",IFERROR(A528-INDEX('Stock'!$H$2:$H$1000,MATCH(B528,'Stock'!$A$2:$A$1000,0)),""))</f>
        <v/>
      </c>
      <c r="P528" s="41">
        <f>IF(G528="","",DATE(YEAR(G528),MONTH(G528),1))</f>
        <v/>
      </c>
    </row>
    <row r="529">
      <c r="A529" s="33" t="n"/>
      <c r="C529" s="38">
        <f>IF(B529="","",IFERROR(INDEX('Stock'!$C$2:$C$1000,MATCH(B529,'Stock'!$A$2:$A$1000,0)),""))</f>
        <v/>
      </c>
      <c r="D529" s="35" t="n"/>
      <c r="G529" s="33" t="n"/>
      <c r="H529" s="36">
        <f>IF(B529="","",IFERROR(INDEX('Stock'!$G$2:$G$1000,MATCH(B529,'Stock'!$A$2:$A$1000,0)),""))</f>
        <v/>
      </c>
      <c r="I529" s="36">
        <f>IF(A529="","",EmballageDefaut)</f>
        <v/>
      </c>
      <c r="J529" s="35" t="n"/>
      <c r="K529" s="36">
        <f>IF(OR(A529="",D529=""),"",IF(OR(F529="Cancelled",F529="Returned"),0,D529-N(H529)-N(I529)-N(J529)))</f>
        <v/>
      </c>
      <c r="L529" s="36">
        <f>IF(OR(A529="",D529=""),"",IF(OR(F529="Cancelled",F529="Returned"),0,D529*TauxTotal))</f>
        <v/>
      </c>
      <c r="M529" s="36">
        <f>IF(K529="","",K529-L529)</f>
        <v/>
      </c>
      <c r="N529" s="40">
        <f>IF(OR(K529="",N(D529)=0),"",IF(OR(F529="Cancelled",F529="Returned"),"",M529/D529))</f>
        <v/>
      </c>
      <c r="O529" s="39">
        <f>IF(OR(A529="",B529=""),"",IFERROR(A529-INDEX('Stock'!$H$2:$H$1000,MATCH(B529,'Stock'!$A$2:$A$1000,0)),""))</f>
        <v/>
      </c>
      <c r="P529" s="41">
        <f>IF(G529="","",DATE(YEAR(G529),MONTH(G529),1))</f>
        <v/>
      </c>
    </row>
    <row r="530">
      <c r="A530" s="33" t="n"/>
      <c r="C530" s="38">
        <f>IF(B530="","",IFERROR(INDEX('Stock'!$C$2:$C$1000,MATCH(B530,'Stock'!$A$2:$A$1000,0)),""))</f>
        <v/>
      </c>
      <c r="D530" s="35" t="n"/>
      <c r="G530" s="33" t="n"/>
      <c r="H530" s="36">
        <f>IF(B530="","",IFERROR(INDEX('Stock'!$G$2:$G$1000,MATCH(B530,'Stock'!$A$2:$A$1000,0)),""))</f>
        <v/>
      </c>
      <c r="I530" s="36">
        <f>IF(A530="","",EmballageDefaut)</f>
        <v/>
      </c>
      <c r="J530" s="35" t="n"/>
      <c r="K530" s="36">
        <f>IF(OR(A530="",D530=""),"",IF(OR(F530="Cancelled",F530="Returned"),0,D530-N(H530)-N(I530)-N(J530)))</f>
        <v/>
      </c>
      <c r="L530" s="36">
        <f>IF(OR(A530="",D530=""),"",IF(OR(F530="Cancelled",F530="Returned"),0,D530*TauxTotal))</f>
        <v/>
      </c>
      <c r="M530" s="36">
        <f>IF(K530="","",K530-L530)</f>
        <v/>
      </c>
      <c r="N530" s="40">
        <f>IF(OR(K530="",N(D530)=0),"",IF(OR(F530="Cancelled",F530="Returned"),"",M530/D530))</f>
        <v/>
      </c>
      <c r="O530" s="39">
        <f>IF(OR(A530="",B530=""),"",IFERROR(A530-INDEX('Stock'!$H$2:$H$1000,MATCH(B530,'Stock'!$A$2:$A$1000,0)),""))</f>
        <v/>
      </c>
      <c r="P530" s="41">
        <f>IF(G530="","",DATE(YEAR(G530),MONTH(G530),1))</f>
        <v/>
      </c>
    </row>
    <row r="531">
      <c r="A531" s="33" t="n"/>
      <c r="C531" s="38">
        <f>IF(B531="","",IFERROR(INDEX('Stock'!$C$2:$C$1000,MATCH(B531,'Stock'!$A$2:$A$1000,0)),""))</f>
        <v/>
      </c>
      <c r="D531" s="35" t="n"/>
      <c r="G531" s="33" t="n"/>
      <c r="H531" s="36">
        <f>IF(B531="","",IFERROR(INDEX('Stock'!$G$2:$G$1000,MATCH(B531,'Stock'!$A$2:$A$1000,0)),""))</f>
        <v/>
      </c>
      <c r="I531" s="36">
        <f>IF(A531="","",EmballageDefaut)</f>
        <v/>
      </c>
      <c r="J531" s="35" t="n"/>
      <c r="K531" s="36">
        <f>IF(OR(A531="",D531=""),"",IF(OR(F531="Cancelled",F531="Returned"),0,D531-N(H531)-N(I531)-N(J531)))</f>
        <v/>
      </c>
      <c r="L531" s="36">
        <f>IF(OR(A531="",D531=""),"",IF(OR(F531="Cancelled",F531="Returned"),0,D531*TauxTotal))</f>
        <v/>
      </c>
      <c r="M531" s="36">
        <f>IF(K531="","",K531-L531)</f>
        <v/>
      </c>
      <c r="N531" s="40">
        <f>IF(OR(K531="",N(D531)=0),"",IF(OR(F531="Cancelled",F531="Returned"),"",M531/D531))</f>
        <v/>
      </c>
      <c r="O531" s="39">
        <f>IF(OR(A531="",B531=""),"",IFERROR(A531-INDEX('Stock'!$H$2:$H$1000,MATCH(B531,'Stock'!$A$2:$A$1000,0)),""))</f>
        <v/>
      </c>
      <c r="P531" s="41">
        <f>IF(G531="","",DATE(YEAR(G531),MONTH(G531),1))</f>
        <v/>
      </c>
    </row>
    <row r="532">
      <c r="A532" s="33" t="n"/>
      <c r="C532" s="38">
        <f>IF(B532="","",IFERROR(INDEX('Stock'!$C$2:$C$1000,MATCH(B532,'Stock'!$A$2:$A$1000,0)),""))</f>
        <v/>
      </c>
      <c r="D532" s="35" t="n"/>
      <c r="G532" s="33" t="n"/>
      <c r="H532" s="36">
        <f>IF(B532="","",IFERROR(INDEX('Stock'!$G$2:$G$1000,MATCH(B532,'Stock'!$A$2:$A$1000,0)),""))</f>
        <v/>
      </c>
      <c r="I532" s="36">
        <f>IF(A532="","",EmballageDefaut)</f>
        <v/>
      </c>
      <c r="J532" s="35" t="n"/>
      <c r="K532" s="36">
        <f>IF(OR(A532="",D532=""),"",IF(OR(F532="Cancelled",F532="Returned"),0,D532-N(H532)-N(I532)-N(J532)))</f>
        <v/>
      </c>
      <c r="L532" s="36">
        <f>IF(OR(A532="",D532=""),"",IF(OR(F532="Cancelled",F532="Returned"),0,D532*TauxTotal))</f>
        <v/>
      </c>
      <c r="M532" s="36">
        <f>IF(K532="","",K532-L532)</f>
        <v/>
      </c>
      <c r="N532" s="40">
        <f>IF(OR(K532="",N(D532)=0),"",IF(OR(F532="Cancelled",F532="Returned"),"",M532/D532))</f>
        <v/>
      </c>
      <c r="O532" s="39">
        <f>IF(OR(A532="",B532=""),"",IFERROR(A532-INDEX('Stock'!$H$2:$H$1000,MATCH(B532,'Stock'!$A$2:$A$1000,0)),""))</f>
        <v/>
      </c>
      <c r="P532" s="41">
        <f>IF(G532="","",DATE(YEAR(G532),MONTH(G532),1))</f>
        <v/>
      </c>
    </row>
    <row r="533">
      <c r="A533" s="33" t="n"/>
      <c r="C533" s="38">
        <f>IF(B533="","",IFERROR(INDEX('Stock'!$C$2:$C$1000,MATCH(B533,'Stock'!$A$2:$A$1000,0)),""))</f>
        <v/>
      </c>
      <c r="D533" s="35" t="n"/>
      <c r="G533" s="33" t="n"/>
      <c r="H533" s="36">
        <f>IF(B533="","",IFERROR(INDEX('Stock'!$G$2:$G$1000,MATCH(B533,'Stock'!$A$2:$A$1000,0)),""))</f>
        <v/>
      </c>
      <c r="I533" s="36">
        <f>IF(A533="","",EmballageDefaut)</f>
        <v/>
      </c>
      <c r="J533" s="35" t="n"/>
      <c r="K533" s="36">
        <f>IF(OR(A533="",D533=""),"",IF(OR(F533="Cancelled",F533="Returned"),0,D533-N(H533)-N(I533)-N(J533)))</f>
        <v/>
      </c>
      <c r="L533" s="36">
        <f>IF(OR(A533="",D533=""),"",IF(OR(F533="Cancelled",F533="Returned"),0,D533*TauxTotal))</f>
        <v/>
      </c>
      <c r="M533" s="36">
        <f>IF(K533="","",K533-L533)</f>
        <v/>
      </c>
      <c r="N533" s="40">
        <f>IF(OR(K533="",N(D533)=0),"",IF(OR(F533="Cancelled",F533="Returned"),"",M533/D533))</f>
        <v/>
      </c>
      <c r="O533" s="39">
        <f>IF(OR(A533="",B533=""),"",IFERROR(A533-INDEX('Stock'!$H$2:$H$1000,MATCH(B533,'Stock'!$A$2:$A$1000,0)),""))</f>
        <v/>
      </c>
      <c r="P533" s="41">
        <f>IF(G533="","",DATE(YEAR(G533),MONTH(G533),1))</f>
        <v/>
      </c>
    </row>
    <row r="534">
      <c r="A534" s="33" t="n"/>
      <c r="C534" s="38">
        <f>IF(B534="","",IFERROR(INDEX('Stock'!$C$2:$C$1000,MATCH(B534,'Stock'!$A$2:$A$1000,0)),""))</f>
        <v/>
      </c>
      <c r="D534" s="35" t="n"/>
      <c r="G534" s="33" t="n"/>
      <c r="H534" s="36">
        <f>IF(B534="","",IFERROR(INDEX('Stock'!$G$2:$G$1000,MATCH(B534,'Stock'!$A$2:$A$1000,0)),""))</f>
        <v/>
      </c>
      <c r="I534" s="36">
        <f>IF(A534="","",EmballageDefaut)</f>
        <v/>
      </c>
      <c r="J534" s="35" t="n"/>
      <c r="K534" s="36">
        <f>IF(OR(A534="",D534=""),"",IF(OR(F534="Cancelled",F534="Returned"),0,D534-N(H534)-N(I534)-N(J534)))</f>
        <v/>
      </c>
      <c r="L534" s="36">
        <f>IF(OR(A534="",D534=""),"",IF(OR(F534="Cancelled",F534="Returned"),0,D534*TauxTotal))</f>
        <v/>
      </c>
      <c r="M534" s="36">
        <f>IF(K534="","",K534-L534)</f>
        <v/>
      </c>
      <c r="N534" s="40">
        <f>IF(OR(K534="",N(D534)=0),"",IF(OR(F534="Cancelled",F534="Returned"),"",M534/D534))</f>
        <v/>
      </c>
      <c r="O534" s="39">
        <f>IF(OR(A534="",B534=""),"",IFERROR(A534-INDEX('Stock'!$H$2:$H$1000,MATCH(B534,'Stock'!$A$2:$A$1000,0)),""))</f>
        <v/>
      </c>
      <c r="P534" s="41">
        <f>IF(G534="","",DATE(YEAR(G534),MONTH(G534),1))</f>
        <v/>
      </c>
    </row>
    <row r="535">
      <c r="A535" s="33" t="n"/>
      <c r="C535" s="38">
        <f>IF(B535="","",IFERROR(INDEX('Stock'!$C$2:$C$1000,MATCH(B535,'Stock'!$A$2:$A$1000,0)),""))</f>
        <v/>
      </c>
      <c r="D535" s="35" t="n"/>
      <c r="G535" s="33" t="n"/>
      <c r="H535" s="36">
        <f>IF(B535="","",IFERROR(INDEX('Stock'!$G$2:$G$1000,MATCH(B535,'Stock'!$A$2:$A$1000,0)),""))</f>
        <v/>
      </c>
      <c r="I535" s="36">
        <f>IF(A535="","",EmballageDefaut)</f>
        <v/>
      </c>
      <c r="J535" s="35" t="n"/>
      <c r="K535" s="36">
        <f>IF(OR(A535="",D535=""),"",IF(OR(F535="Cancelled",F535="Returned"),0,D535-N(H535)-N(I535)-N(J535)))</f>
        <v/>
      </c>
      <c r="L535" s="36">
        <f>IF(OR(A535="",D535=""),"",IF(OR(F535="Cancelled",F535="Returned"),0,D535*TauxTotal))</f>
        <v/>
      </c>
      <c r="M535" s="36">
        <f>IF(K535="","",K535-L535)</f>
        <v/>
      </c>
      <c r="N535" s="40">
        <f>IF(OR(K535="",N(D535)=0),"",IF(OR(F535="Cancelled",F535="Returned"),"",M535/D535))</f>
        <v/>
      </c>
      <c r="O535" s="39">
        <f>IF(OR(A535="",B535=""),"",IFERROR(A535-INDEX('Stock'!$H$2:$H$1000,MATCH(B535,'Stock'!$A$2:$A$1000,0)),""))</f>
        <v/>
      </c>
      <c r="P535" s="41">
        <f>IF(G535="","",DATE(YEAR(G535),MONTH(G535),1))</f>
        <v/>
      </c>
    </row>
    <row r="536">
      <c r="A536" s="33" t="n"/>
      <c r="C536" s="38">
        <f>IF(B536="","",IFERROR(INDEX('Stock'!$C$2:$C$1000,MATCH(B536,'Stock'!$A$2:$A$1000,0)),""))</f>
        <v/>
      </c>
      <c r="D536" s="35" t="n"/>
      <c r="G536" s="33" t="n"/>
      <c r="H536" s="36">
        <f>IF(B536="","",IFERROR(INDEX('Stock'!$G$2:$G$1000,MATCH(B536,'Stock'!$A$2:$A$1000,0)),""))</f>
        <v/>
      </c>
      <c r="I536" s="36">
        <f>IF(A536="","",EmballageDefaut)</f>
        <v/>
      </c>
      <c r="J536" s="35" t="n"/>
      <c r="K536" s="36">
        <f>IF(OR(A536="",D536=""),"",IF(OR(F536="Cancelled",F536="Returned"),0,D536-N(H536)-N(I536)-N(J536)))</f>
        <v/>
      </c>
      <c r="L536" s="36">
        <f>IF(OR(A536="",D536=""),"",IF(OR(F536="Cancelled",F536="Returned"),0,D536*TauxTotal))</f>
        <v/>
      </c>
      <c r="M536" s="36">
        <f>IF(K536="","",K536-L536)</f>
        <v/>
      </c>
      <c r="N536" s="40">
        <f>IF(OR(K536="",N(D536)=0),"",IF(OR(F536="Cancelled",F536="Returned"),"",M536/D536))</f>
        <v/>
      </c>
      <c r="O536" s="39">
        <f>IF(OR(A536="",B536=""),"",IFERROR(A536-INDEX('Stock'!$H$2:$H$1000,MATCH(B536,'Stock'!$A$2:$A$1000,0)),""))</f>
        <v/>
      </c>
      <c r="P536" s="41">
        <f>IF(G536="","",DATE(YEAR(G536),MONTH(G536),1))</f>
        <v/>
      </c>
    </row>
    <row r="537">
      <c r="A537" s="33" t="n"/>
      <c r="C537" s="38">
        <f>IF(B537="","",IFERROR(INDEX('Stock'!$C$2:$C$1000,MATCH(B537,'Stock'!$A$2:$A$1000,0)),""))</f>
        <v/>
      </c>
      <c r="D537" s="35" t="n"/>
      <c r="G537" s="33" t="n"/>
      <c r="H537" s="36">
        <f>IF(B537="","",IFERROR(INDEX('Stock'!$G$2:$G$1000,MATCH(B537,'Stock'!$A$2:$A$1000,0)),""))</f>
        <v/>
      </c>
      <c r="I537" s="36">
        <f>IF(A537="","",EmballageDefaut)</f>
        <v/>
      </c>
      <c r="J537" s="35" t="n"/>
      <c r="K537" s="36">
        <f>IF(OR(A537="",D537=""),"",IF(OR(F537="Cancelled",F537="Returned"),0,D537-N(H537)-N(I537)-N(J537)))</f>
        <v/>
      </c>
      <c r="L537" s="36">
        <f>IF(OR(A537="",D537=""),"",IF(OR(F537="Cancelled",F537="Returned"),0,D537*TauxTotal))</f>
        <v/>
      </c>
      <c r="M537" s="36">
        <f>IF(K537="","",K537-L537)</f>
        <v/>
      </c>
      <c r="N537" s="40">
        <f>IF(OR(K537="",N(D537)=0),"",IF(OR(F537="Cancelled",F537="Returned"),"",M537/D537))</f>
        <v/>
      </c>
      <c r="O537" s="39">
        <f>IF(OR(A537="",B537=""),"",IFERROR(A537-INDEX('Stock'!$H$2:$H$1000,MATCH(B537,'Stock'!$A$2:$A$1000,0)),""))</f>
        <v/>
      </c>
      <c r="P537" s="41">
        <f>IF(G537="","",DATE(YEAR(G537),MONTH(G537),1))</f>
        <v/>
      </c>
    </row>
    <row r="538">
      <c r="A538" s="33" t="n"/>
      <c r="C538" s="38">
        <f>IF(B538="","",IFERROR(INDEX('Stock'!$C$2:$C$1000,MATCH(B538,'Stock'!$A$2:$A$1000,0)),""))</f>
        <v/>
      </c>
      <c r="D538" s="35" t="n"/>
      <c r="G538" s="33" t="n"/>
      <c r="H538" s="36">
        <f>IF(B538="","",IFERROR(INDEX('Stock'!$G$2:$G$1000,MATCH(B538,'Stock'!$A$2:$A$1000,0)),""))</f>
        <v/>
      </c>
      <c r="I538" s="36">
        <f>IF(A538="","",EmballageDefaut)</f>
        <v/>
      </c>
      <c r="J538" s="35" t="n"/>
      <c r="K538" s="36">
        <f>IF(OR(A538="",D538=""),"",IF(OR(F538="Cancelled",F538="Returned"),0,D538-N(H538)-N(I538)-N(J538)))</f>
        <v/>
      </c>
      <c r="L538" s="36">
        <f>IF(OR(A538="",D538=""),"",IF(OR(F538="Cancelled",F538="Returned"),0,D538*TauxTotal))</f>
        <v/>
      </c>
      <c r="M538" s="36">
        <f>IF(K538="","",K538-L538)</f>
        <v/>
      </c>
      <c r="N538" s="40">
        <f>IF(OR(K538="",N(D538)=0),"",IF(OR(F538="Cancelled",F538="Returned"),"",M538/D538))</f>
        <v/>
      </c>
      <c r="O538" s="39">
        <f>IF(OR(A538="",B538=""),"",IFERROR(A538-INDEX('Stock'!$H$2:$H$1000,MATCH(B538,'Stock'!$A$2:$A$1000,0)),""))</f>
        <v/>
      </c>
      <c r="P538" s="41">
        <f>IF(G538="","",DATE(YEAR(G538),MONTH(G538),1))</f>
        <v/>
      </c>
    </row>
    <row r="539">
      <c r="A539" s="33" t="n"/>
      <c r="C539" s="38">
        <f>IF(B539="","",IFERROR(INDEX('Stock'!$C$2:$C$1000,MATCH(B539,'Stock'!$A$2:$A$1000,0)),""))</f>
        <v/>
      </c>
      <c r="D539" s="35" t="n"/>
      <c r="G539" s="33" t="n"/>
      <c r="H539" s="36">
        <f>IF(B539="","",IFERROR(INDEX('Stock'!$G$2:$G$1000,MATCH(B539,'Stock'!$A$2:$A$1000,0)),""))</f>
        <v/>
      </c>
      <c r="I539" s="36">
        <f>IF(A539="","",EmballageDefaut)</f>
        <v/>
      </c>
      <c r="J539" s="35" t="n"/>
      <c r="K539" s="36">
        <f>IF(OR(A539="",D539=""),"",IF(OR(F539="Cancelled",F539="Returned"),0,D539-N(H539)-N(I539)-N(J539)))</f>
        <v/>
      </c>
      <c r="L539" s="36">
        <f>IF(OR(A539="",D539=""),"",IF(OR(F539="Cancelled",F539="Returned"),0,D539*TauxTotal))</f>
        <v/>
      </c>
      <c r="M539" s="36">
        <f>IF(K539="","",K539-L539)</f>
        <v/>
      </c>
      <c r="N539" s="40">
        <f>IF(OR(K539="",N(D539)=0),"",IF(OR(F539="Cancelled",F539="Returned"),"",M539/D539))</f>
        <v/>
      </c>
      <c r="O539" s="39">
        <f>IF(OR(A539="",B539=""),"",IFERROR(A539-INDEX('Stock'!$H$2:$H$1000,MATCH(B539,'Stock'!$A$2:$A$1000,0)),""))</f>
        <v/>
      </c>
      <c r="P539" s="41">
        <f>IF(G539="","",DATE(YEAR(G539),MONTH(G539),1))</f>
        <v/>
      </c>
    </row>
    <row r="540">
      <c r="A540" s="33" t="n"/>
      <c r="C540" s="38">
        <f>IF(B540="","",IFERROR(INDEX('Stock'!$C$2:$C$1000,MATCH(B540,'Stock'!$A$2:$A$1000,0)),""))</f>
        <v/>
      </c>
      <c r="D540" s="35" t="n"/>
      <c r="G540" s="33" t="n"/>
      <c r="H540" s="36">
        <f>IF(B540="","",IFERROR(INDEX('Stock'!$G$2:$G$1000,MATCH(B540,'Stock'!$A$2:$A$1000,0)),""))</f>
        <v/>
      </c>
      <c r="I540" s="36">
        <f>IF(A540="","",EmballageDefaut)</f>
        <v/>
      </c>
      <c r="J540" s="35" t="n"/>
      <c r="K540" s="36">
        <f>IF(OR(A540="",D540=""),"",IF(OR(F540="Cancelled",F540="Returned"),0,D540-N(H540)-N(I540)-N(J540)))</f>
        <v/>
      </c>
      <c r="L540" s="36">
        <f>IF(OR(A540="",D540=""),"",IF(OR(F540="Cancelled",F540="Returned"),0,D540*TauxTotal))</f>
        <v/>
      </c>
      <c r="M540" s="36">
        <f>IF(K540="","",K540-L540)</f>
        <v/>
      </c>
      <c r="N540" s="40">
        <f>IF(OR(K540="",N(D540)=0),"",IF(OR(F540="Cancelled",F540="Returned"),"",M540/D540))</f>
        <v/>
      </c>
      <c r="O540" s="39">
        <f>IF(OR(A540="",B540=""),"",IFERROR(A540-INDEX('Stock'!$H$2:$H$1000,MATCH(B540,'Stock'!$A$2:$A$1000,0)),""))</f>
        <v/>
      </c>
      <c r="P540" s="41">
        <f>IF(G540="","",DATE(YEAR(G540),MONTH(G540),1))</f>
        <v/>
      </c>
    </row>
    <row r="541">
      <c r="A541" s="33" t="n"/>
      <c r="C541" s="38">
        <f>IF(B541="","",IFERROR(INDEX('Stock'!$C$2:$C$1000,MATCH(B541,'Stock'!$A$2:$A$1000,0)),""))</f>
        <v/>
      </c>
      <c r="D541" s="35" t="n"/>
      <c r="G541" s="33" t="n"/>
      <c r="H541" s="36">
        <f>IF(B541="","",IFERROR(INDEX('Stock'!$G$2:$G$1000,MATCH(B541,'Stock'!$A$2:$A$1000,0)),""))</f>
        <v/>
      </c>
      <c r="I541" s="36">
        <f>IF(A541="","",EmballageDefaut)</f>
        <v/>
      </c>
      <c r="J541" s="35" t="n"/>
      <c r="K541" s="36">
        <f>IF(OR(A541="",D541=""),"",IF(OR(F541="Cancelled",F541="Returned"),0,D541-N(H541)-N(I541)-N(J541)))</f>
        <v/>
      </c>
      <c r="L541" s="36">
        <f>IF(OR(A541="",D541=""),"",IF(OR(F541="Cancelled",F541="Returned"),0,D541*TauxTotal))</f>
        <v/>
      </c>
      <c r="M541" s="36">
        <f>IF(K541="","",K541-L541)</f>
        <v/>
      </c>
      <c r="N541" s="40">
        <f>IF(OR(K541="",N(D541)=0),"",IF(OR(F541="Cancelled",F541="Returned"),"",M541/D541))</f>
        <v/>
      </c>
      <c r="O541" s="39">
        <f>IF(OR(A541="",B541=""),"",IFERROR(A541-INDEX('Stock'!$H$2:$H$1000,MATCH(B541,'Stock'!$A$2:$A$1000,0)),""))</f>
        <v/>
      </c>
      <c r="P541" s="41">
        <f>IF(G541="","",DATE(YEAR(G541),MONTH(G541),1))</f>
        <v/>
      </c>
    </row>
    <row r="542">
      <c r="A542" s="33" t="n"/>
      <c r="C542" s="38">
        <f>IF(B542="","",IFERROR(INDEX('Stock'!$C$2:$C$1000,MATCH(B542,'Stock'!$A$2:$A$1000,0)),""))</f>
        <v/>
      </c>
      <c r="D542" s="35" t="n"/>
      <c r="G542" s="33" t="n"/>
      <c r="H542" s="36">
        <f>IF(B542="","",IFERROR(INDEX('Stock'!$G$2:$G$1000,MATCH(B542,'Stock'!$A$2:$A$1000,0)),""))</f>
        <v/>
      </c>
      <c r="I542" s="36">
        <f>IF(A542="","",EmballageDefaut)</f>
        <v/>
      </c>
      <c r="J542" s="35" t="n"/>
      <c r="K542" s="36">
        <f>IF(OR(A542="",D542=""),"",IF(OR(F542="Cancelled",F542="Returned"),0,D542-N(H542)-N(I542)-N(J542)))</f>
        <v/>
      </c>
      <c r="L542" s="36">
        <f>IF(OR(A542="",D542=""),"",IF(OR(F542="Cancelled",F542="Returned"),0,D542*TauxTotal))</f>
        <v/>
      </c>
      <c r="M542" s="36">
        <f>IF(K542="","",K542-L542)</f>
        <v/>
      </c>
      <c r="N542" s="40">
        <f>IF(OR(K542="",N(D542)=0),"",IF(OR(F542="Cancelled",F542="Returned"),"",M542/D542))</f>
        <v/>
      </c>
      <c r="O542" s="39">
        <f>IF(OR(A542="",B542=""),"",IFERROR(A542-INDEX('Stock'!$H$2:$H$1000,MATCH(B542,'Stock'!$A$2:$A$1000,0)),""))</f>
        <v/>
      </c>
      <c r="P542" s="41">
        <f>IF(G542="","",DATE(YEAR(G542),MONTH(G542),1))</f>
        <v/>
      </c>
    </row>
    <row r="543">
      <c r="A543" s="33" t="n"/>
      <c r="C543" s="38">
        <f>IF(B543="","",IFERROR(INDEX('Stock'!$C$2:$C$1000,MATCH(B543,'Stock'!$A$2:$A$1000,0)),""))</f>
        <v/>
      </c>
      <c r="D543" s="35" t="n"/>
      <c r="G543" s="33" t="n"/>
      <c r="H543" s="36">
        <f>IF(B543="","",IFERROR(INDEX('Stock'!$G$2:$G$1000,MATCH(B543,'Stock'!$A$2:$A$1000,0)),""))</f>
        <v/>
      </c>
      <c r="I543" s="36">
        <f>IF(A543="","",EmballageDefaut)</f>
        <v/>
      </c>
      <c r="J543" s="35" t="n"/>
      <c r="K543" s="36">
        <f>IF(OR(A543="",D543=""),"",IF(OR(F543="Cancelled",F543="Returned"),0,D543-N(H543)-N(I543)-N(J543)))</f>
        <v/>
      </c>
      <c r="L543" s="36">
        <f>IF(OR(A543="",D543=""),"",IF(OR(F543="Cancelled",F543="Returned"),0,D543*TauxTotal))</f>
        <v/>
      </c>
      <c r="M543" s="36">
        <f>IF(K543="","",K543-L543)</f>
        <v/>
      </c>
      <c r="N543" s="40">
        <f>IF(OR(K543="",N(D543)=0),"",IF(OR(F543="Cancelled",F543="Returned"),"",M543/D543))</f>
        <v/>
      </c>
      <c r="O543" s="39">
        <f>IF(OR(A543="",B543=""),"",IFERROR(A543-INDEX('Stock'!$H$2:$H$1000,MATCH(B543,'Stock'!$A$2:$A$1000,0)),""))</f>
        <v/>
      </c>
      <c r="P543" s="41">
        <f>IF(G543="","",DATE(YEAR(G543),MONTH(G543),1))</f>
        <v/>
      </c>
    </row>
    <row r="544">
      <c r="A544" s="33" t="n"/>
      <c r="C544" s="38">
        <f>IF(B544="","",IFERROR(INDEX('Stock'!$C$2:$C$1000,MATCH(B544,'Stock'!$A$2:$A$1000,0)),""))</f>
        <v/>
      </c>
      <c r="D544" s="35" t="n"/>
      <c r="G544" s="33" t="n"/>
      <c r="H544" s="36">
        <f>IF(B544="","",IFERROR(INDEX('Stock'!$G$2:$G$1000,MATCH(B544,'Stock'!$A$2:$A$1000,0)),""))</f>
        <v/>
      </c>
      <c r="I544" s="36">
        <f>IF(A544="","",EmballageDefaut)</f>
        <v/>
      </c>
      <c r="J544" s="35" t="n"/>
      <c r="K544" s="36">
        <f>IF(OR(A544="",D544=""),"",IF(OR(F544="Cancelled",F544="Returned"),0,D544-N(H544)-N(I544)-N(J544)))</f>
        <v/>
      </c>
      <c r="L544" s="36">
        <f>IF(OR(A544="",D544=""),"",IF(OR(F544="Cancelled",F544="Returned"),0,D544*TauxTotal))</f>
        <v/>
      </c>
      <c r="M544" s="36">
        <f>IF(K544="","",K544-L544)</f>
        <v/>
      </c>
      <c r="N544" s="40">
        <f>IF(OR(K544="",N(D544)=0),"",IF(OR(F544="Cancelled",F544="Returned"),"",M544/D544))</f>
        <v/>
      </c>
      <c r="O544" s="39">
        <f>IF(OR(A544="",B544=""),"",IFERROR(A544-INDEX('Stock'!$H$2:$H$1000,MATCH(B544,'Stock'!$A$2:$A$1000,0)),""))</f>
        <v/>
      </c>
      <c r="P544" s="41">
        <f>IF(G544="","",DATE(YEAR(G544),MONTH(G544),1))</f>
        <v/>
      </c>
    </row>
    <row r="545">
      <c r="A545" s="33" t="n"/>
      <c r="C545" s="38">
        <f>IF(B545="","",IFERROR(INDEX('Stock'!$C$2:$C$1000,MATCH(B545,'Stock'!$A$2:$A$1000,0)),""))</f>
        <v/>
      </c>
      <c r="D545" s="35" t="n"/>
      <c r="G545" s="33" t="n"/>
      <c r="H545" s="36">
        <f>IF(B545="","",IFERROR(INDEX('Stock'!$G$2:$G$1000,MATCH(B545,'Stock'!$A$2:$A$1000,0)),""))</f>
        <v/>
      </c>
      <c r="I545" s="36">
        <f>IF(A545="","",EmballageDefaut)</f>
        <v/>
      </c>
      <c r="J545" s="35" t="n"/>
      <c r="K545" s="36">
        <f>IF(OR(A545="",D545=""),"",IF(OR(F545="Cancelled",F545="Returned"),0,D545-N(H545)-N(I545)-N(J545)))</f>
        <v/>
      </c>
      <c r="L545" s="36">
        <f>IF(OR(A545="",D545=""),"",IF(OR(F545="Cancelled",F545="Returned"),0,D545*TauxTotal))</f>
        <v/>
      </c>
      <c r="M545" s="36">
        <f>IF(K545="","",K545-L545)</f>
        <v/>
      </c>
      <c r="N545" s="40">
        <f>IF(OR(K545="",N(D545)=0),"",IF(OR(F545="Cancelled",F545="Returned"),"",M545/D545))</f>
        <v/>
      </c>
      <c r="O545" s="39">
        <f>IF(OR(A545="",B545=""),"",IFERROR(A545-INDEX('Stock'!$H$2:$H$1000,MATCH(B545,'Stock'!$A$2:$A$1000,0)),""))</f>
        <v/>
      </c>
      <c r="P545" s="41">
        <f>IF(G545="","",DATE(YEAR(G545),MONTH(G545),1))</f>
        <v/>
      </c>
    </row>
    <row r="546">
      <c r="A546" s="33" t="n"/>
      <c r="C546" s="38">
        <f>IF(B546="","",IFERROR(INDEX('Stock'!$C$2:$C$1000,MATCH(B546,'Stock'!$A$2:$A$1000,0)),""))</f>
        <v/>
      </c>
      <c r="D546" s="35" t="n"/>
      <c r="G546" s="33" t="n"/>
      <c r="H546" s="36">
        <f>IF(B546="","",IFERROR(INDEX('Stock'!$G$2:$G$1000,MATCH(B546,'Stock'!$A$2:$A$1000,0)),""))</f>
        <v/>
      </c>
      <c r="I546" s="36">
        <f>IF(A546="","",EmballageDefaut)</f>
        <v/>
      </c>
      <c r="J546" s="35" t="n"/>
      <c r="K546" s="36">
        <f>IF(OR(A546="",D546=""),"",IF(OR(F546="Cancelled",F546="Returned"),0,D546-N(H546)-N(I546)-N(J546)))</f>
        <v/>
      </c>
      <c r="L546" s="36">
        <f>IF(OR(A546="",D546=""),"",IF(OR(F546="Cancelled",F546="Returned"),0,D546*TauxTotal))</f>
        <v/>
      </c>
      <c r="M546" s="36">
        <f>IF(K546="","",K546-L546)</f>
        <v/>
      </c>
      <c r="N546" s="40">
        <f>IF(OR(K546="",N(D546)=0),"",IF(OR(F546="Cancelled",F546="Returned"),"",M546/D546))</f>
        <v/>
      </c>
      <c r="O546" s="39">
        <f>IF(OR(A546="",B546=""),"",IFERROR(A546-INDEX('Stock'!$H$2:$H$1000,MATCH(B546,'Stock'!$A$2:$A$1000,0)),""))</f>
        <v/>
      </c>
      <c r="P546" s="41">
        <f>IF(G546="","",DATE(YEAR(G546),MONTH(G546),1))</f>
        <v/>
      </c>
    </row>
    <row r="547">
      <c r="A547" s="33" t="n"/>
      <c r="C547" s="38">
        <f>IF(B547="","",IFERROR(INDEX('Stock'!$C$2:$C$1000,MATCH(B547,'Stock'!$A$2:$A$1000,0)),""))</f>
        <v/>
      </c>
      <c r="D547" s="35" t="n"/>
      <c r="G547" s="33" t="n"/>
      <c r="H547" s="36">
        <f>IF(B547="","",IFERROR(INDEX('Stock'!$G$2:$G$1000,MATCH(B547,'Stock'!$A$2:$A$1000,0)),""))</f>
        <v/>
      </c>
      <c r="I547" s="36">
        <f>IF(A547="","",EmballageDefaut)</f>
        <v/>
      </c>
      <c r="J547" s="35" t="n"/>
      <c r="K547" s="36">
        <f>IF(OR(A547="",D547=""),"",IF(OR(F547="Cancelled",F547="Returned"),0,D547-N(H547)-N(I547)-N(J547)))</f>
        <v/>
      </c>
      <c r="L547" s="36">
        <f>IF(OR(A547="",D547=""),"",IF(OR(F547="Cancelled",F547="Returned"),0,D547*TauxTotal))</f>
        <v/>
      </c>
      <c r="M547" s="36">
        <f>IF(K547="","",K547-L547)</f>
        <v/>
      </c>
      <c r="N547" s="40">
        <f>IF(OR(K547="",N(D547)=0),"",IF(OR(F547="Cancelled",F547="Returned"),"",M547/D547))</f>
        <v/>
      </c>
      <c r="O547" s="39">
        <f>IF(OR(A547="",B547=""),"",IFERROR(A547-INDEX('Stock'!$H$2:$H$1000,MATCH(B547,'Stock'!$A$2:$A$1000,0)),""))</f>
        <v/>
      </c>
      <c r="P547" s="41">
        <f>IF(G547="","",DATE(YEAR(G547),MONTH(G547),1))</f>
        <v/>
      </c>
    </row>
    <row r="548">
      <c r="A548" s="33" t="n"/>
      <c r="C548" s="38">
        <f>IF(B548="","",IFERROR(INDEX('Stock'!$C$2:$C$1000,MATCH(B548,'Stock'!$A$2:$A$1000,0)),""))</f>
        <v/>
      </c>
      <c r="D548" s="35" t="n"/>
      <c r="G548" s="33" t="n"/>
      <c r="H548" s="36">
        <f>IF(B548="","",IFERROR(INDEX('Stock'!$G$2:$G$1000,MATCH(B548,'Stock'!$A$2:$A$1000,0)),""))</f>
        <v/>
      </c>
      <c r="I548" s="36">
        <f>IF(A548="","",EmballageDefaut)</f>
        <v/>
      </c>
      <c r="J548" s="35" t="n"/>
      <c r="K548" s="36">
        <f>IF(OR(A548="",D548=""),"",IF(OR(F548="Cancelled",F548="Returned"),0,D548-N(H548)-N(I548)-N(J548)))</f>
        <v/>
      </c>
      <c r="L548" s="36">
        <f>IF(OR(A548="",D548=""),"",IF(OR(F548="Cancelled",F548="Returned"),0,D548*TauxTotal))</f>
        <v/>
      </c>
      <c r="M548" s="36">
        <f>IF(K548="","",K548-L548)</f>
        <v/>
      </c>
      <c r="N548" s="40">
        <f>IF(OR(K548="",N(D548)=0),"",IF(OR(F548="Cancelled",F548="Returned"),"",M548/D548))</f>
        <v/>
      </c>
      <c r="O548" s="39">
        <f>IF(OR(A548="",B548=""),"",IFERROR(A548-INDEX('Stock'!$H$2:$H$1000,MATCH(B548,'Stock'!$A$2:$A$1000,0)),""))</f>
        <v/>
      </c>
      <c r="P548" s="41">
        <f>IF(G548="","",DATE(YEAR(G548),MONTH(G548),1))</f>
        <v/>
      </c>
    </row>
    <row r="549">
      <c r="A549" s="33" t="n"/>
      <c r="C549" s="38">
        <f>IF(B549="","",IFERROR(INDEX('Stock'!$C$2:$C$1000,MATCH(B549,'Stock'!$A$2:$A$1000,0)),""))</f>
        <v/>
      </c>
      <c r="D549" s="35" t="n"/>
      <c r="G549" s="33" t="n"/>
      <c r="H549" s="36">
        <f>IF(B549="","",IFERROR(INDEX('Stock'!$G$2:$G$1000,MATCH(B549,'Stock'!$A$2:$A$1000,0)),""))</f>
        <v/>
      </c>
      <c r="I549" s="36">
        <f>IF(A549="","",EmballageDefaut)</f>
        <v/>
      </c>
      <c r="J549" s="35" t="n"/>
      <c r="K549" s="36">
        <f>IF(OR(A549="",D549=""),"",IF(OR(F549="Cancelled",F549="Returned"),0,D549-N(H549)-N(I549)-N(J549)))</f>
        <v/>
      </c>
      <c r="L549" s="36">
        <f>IF(OR(A549="",D549=""),"",IF(OR(F549="Cancelled",F549="Returned"),0,D549*TauxTotal))</f>
        <v/>
      </c>
      <c r="M549" s="36">
        <f>IF(K549="","",K549-L549)</f>
        <v/>
      </c>
      <c r="N549" s="40">
        <f>IF(OR(K549="",N(D549)=0),"",IF(OR(F549="Cancelled",F549="Returned"),"",M549/D549))</f>
        <v/>
      </c>
      <c r="O549" s="39">
        <f>IF(OR(A549="",B549=""),"",IFERROR(A549-INDEX('Stock'!$H$2:$H$1000,MATCH(B549,'Stock'!$A$2:$A$1000,0)),""))</f>
        <v/>
      </c>
      <c r="P549" s="41">
        <f>IF(G549="","",DATE(YEAR(G549),MONTH(G549),1))</f>
        <v/>
      </c>
    </row>
    <row r="550">
      <c r="A550" s="33" t="n"/>
      <c r="C550" s="38">
        <f>IF(B550="","",IFERROR(INDEX('Stock'!$C$2:$C$1000,MATCH(B550,'Stock'!$A$2:$A$1000,0)),""))</f>
        <v/>
      </c>
      <c r="D550" s="35" t="n"/>
      <c r="G550" s="33" t="n"/>
      <c r="H550" s="36">
        <f>IF(B550="","",IFERROR(INDEX('Stock'!$G$2:$G$1000,MATCH(B550,'Stock'!$A$2:$A$1000,0)),""))</f>
        <v/>
      </c>
      <c r="I550" s="36">
        <f>IF(A550="","",EmballageDefaut)</f>
        <v/>
      </c>
      <c r="J550" s="35" t="n"/>
      <c r="K550" s="36">
        <f>IF(OR(A550="",D550=""),"",IF(OR(F550="Cancelled",F550="Returned"),0,D550-N(H550)-N(I550)-N(J550)))</f>
        <v/>
      </c>
      <c r="L550" s="36">
        <f>IF(OR(A550="",D550=""),"",IF(OR(F550="Cancelled",F550="Returned"),0,D550*TauxTotal))</f>
        <v/>
      </c>
      <c r="M550" s="36">
        <f>IF(K550="","",K550-L550)</f>
        <v/>
      </c>
      <c r="N550" s="40">
        <f>IF(OR(K550="",N(D550)=0),"",IF(OR(F550="Cancelled",F550="Returned"),"",M550/D550))</f>
        <v/>
      </c>
      <c r="O550" s="39">
        <f>IF(OR(A550="",B550=""),"",IFERROR(A550-INDEX('Stock'!$H$2:$H$1000,MATCH(B550,'Stock'!$A$2:$A$1000,0)),""))</f>
        <v/>
      </c>
      <c r="P550" s="41">
        <f>IF(G550="","",DATE(YEAR(G550),MONTH(G550),1))</f>
        <v/>
      </c>
    </row>
    <row r="551">
      <c r="A551" s="33" t="n"/>
      <c r="C551" s="38">
        <f>IF(B551="","",IFERROR(INDEX('Stock'!$C$2:$C$1000,MATCH(B551,'Stock'!$A$2:$A$1000,0)),""))</f>
        <v/>
      </c>
      <c r="D551" s="35" t="n"/>
      <c r="G551" s="33" t="n"/>
      <c r="H551" s="36">
        <f>IF(B551="","",IFERROR(INDEX('Stock'!$G$2:$G$1000,MATCH(B551,'Stock'!$A$2:$A$1000,0)),""))</f>
        <v/>
      </c>
      <c r="I551" s="36">
        <f>IF(A551="","",EmballageDefaut)</f>
        <v/>
      </c>
      <c r="J551" s="35" t="n"/>
      <c r="K551" s="36">
        <f>IF(OR(A551="",D551=""),"",IF(OR(F551="Cancelled",F551="Returned"),0,D551-N(H551)-N(I551)-N(J551)))</f>
        <v/>
      </c>
      <c r="L551" s="36">
        <f>IF(OR(A551="",D551=""),"",IF(OR(F551="Cancelled",F551="Returned"),0,D551*TauxTotal))</f>
        <v/>
      </c>
      <c r="M551" s="36">
        <f>IF(K551="","",K551-L551)</f>
        <v/>
      </c>
      <c r="N551" s="40">
        <f>IF(OR(K551="",N(D551)=0),"",IF(OR(F551="Cancelled",F551="Returned"),"",M551/D551))</f>
        <v/>
      </c>
      <c r="O551" s="39">
        <f>IF(OR(A551="",B551=""),"",IFERROR(A551-INDEX('Stock'!$H$2:$H$1000,MATCH(B551,'Stock'!$A$2:$A$1000,0)),""))</f>
        <v/>
      </c>
      <c r="P551" s="41">
        <f>IF(G551="","",DATE(YEAR(G551),MONTH(G551),1))</f>
        <v/>
      </c>
    </row>
    <row r="552">
      <c r="A552" s="33" t="n"/>
      <c r="C552" s="38">
        <f>IF(B552="","",IFERROR(INDEX('Stock'!$C$2:$C$1000,MATCH(B552,'Stock'!$A$2:$A$1000,0)),""))</f>
        <v/>
      </c>
      <c r="D552" s="35" t="n"/>
      <c r="G552" s="33" t="n"/>
      <c r="H552" s="36">
        <f>IF(B552="","",IFERROR(INDEX('Stock'!$G$2:$G$1000,MATCH(B552,'Stock'!$A$2:$A$1000,0)),""))</f>
        <v/>
      </c>
      <c r="I552" s="36">
        <f>IF(A552="","",EmballageDefaut)</f>
        <v/>
      </c>
      <c r="J552" s="35" t="n"/>
      <c r="K552" s="36">
        <f>IF(OR(A552="",D552=""),"",IF(OR(F552="Cancelled",F552="Returned"),0,D552-N(H552)-N(I552)-N(J552)))</f>
        <v/>
      </c>
      <c r="L552" s="36">
        <f>IF(OR(A552="",D552=""),"",IF(OR(F552="Cancelled",F552="Returned"),0,D552*TauxTotal))</f>
        <v/>
      </c>
      <c r="M552" s="36">
        <f>IF(K552="","",K552-L552)</f>
        <v/>
      </c>
      <c r="N552" s="40">
        <f>IF(OR(K552="",N(D552)=0),"",IF(OR(F552="Cancelled",F552="Returned"),"",M552/D552))</f>
        <v/>
      </c>
      <c r="O552" s="39">
        <f>IF(OR(A552="",B552=""),"",IFERROR(A552-INDEX('Stock'!$H$2:$H$1000,MATCH(B552,'Stock'!$A$2:$A$1000,0)),""))</f>
        <v/>
      </c>
      <c r="P552" s="41">
        <f>IF(G552="","",DATE(YEAR(G552),MONTH(G552),1))</f>
        <v/>
      </c>
    </row>
    <row r="553">
      <c r="A553" s="33" t="n"/>
      <c r="C553" s="38">
        <f>IF(B553="","",IFERROR(INDEX('Stock'!$C$2:$C$1000,MATCH(B553,'Stock'!$A$2:$A$1000,0)),""))</f>
        <v/>
      </c>
      <c r="D553" s="35" t="n"/>
      <c r="G553" s="33" t="n"/>
      <c r="H553" s="36">
        <f>IF(B553="","",IFERROR(INDEX('Stock'!$G$2:$G$1000,MATCH(B553,'Stock'!$A$2:$A$1000,0)),""))</f>
        <v/>
      </c>
      <c r="I553" s="36">
        <f>IF(A553="","",EmballageDefaut)</f>
        <v/>
      </c>
      <c r="J553" s="35" t="n"/>
      <c r="K553" s="36">
        <f>IF(OR(A553="",D553=""),"",IF(OR(F553="Cancelled",F553="Returned"),0,D553-N(H553)-N(I553)-N(J553)))</f>
        <v/>
      </c>
      <c r="L553" s="36">
        <f>IF(OR(A553="",D553=""),"",IF(OR(F553="Cancelled",F553="Returned"),0,D553*TauxTotal))</f>
        <v/>
      </c>
      <c r="M553" s="36">
        <f>IF(K553="","",K553-L553)</f>
        <v/>
      </c>
      <c r="N553" s="40">
        <f>IF(OR(K553="",N(D553)=0),"",IF(OR(F553="Cancelled",F553="Returned"),"",M553/D553))</f>
        <v/>
      </c>
      <c r="O553" s="39">
        <f>IF(OR(A553="",B553=""),"",IFERROR(A553-INDEX('Stock'!$H$2:$H$1000,MATCH(B553,'Stock'!$A$2:$A$1000,0)),""))</f>
        <v/>
      </c>
      <c r="P553" s="41">
        <f>IF(G553="","",DATE(YEAR(G553),MONTH(G553),1))</f>
        <v/>
      </c>
    </row>
    <row r="554">
      <c r="A554" s="33" t="n"/>
      <c r="C554" s="38">
        <f>IF(B554="","",IFERROR(INDEX('Stock'!$C$2:$C$1000,MATCH(B554,'Stock'!$A$2:$A$1000,0)),""))</f>
        <v/>
      </c>
      <c r="D554" s="35" t="n"/>
      <c r="G554" s="33" t="n"/>
      <c r="H554" s="36">
        <f>IF(B554="","",IFERROR(INDEX('Stock'!$G$2:$G$1000,MATCH(B554,'Stock'!$A$2:$A$1000,0)),""))</f>
        <v/>
      </c>
      <c r="I554" s="36">
        <f>IF(A554="","",EmballageDefaut)</f>
        <v/>
      </c>
      <c r="J554" s="35" t="n"/>
      <c r="K554" s="36">
        <f>IF(OR(A554="",D554=""),"",IF(OR(F554="Cancelled",F554="Returned"),0,D554-N(H554)-N(I554)-N(J554)))</f>
        <v/>
      </c>
      <c r="L554" s="36">
        <f>IF(OR(A554="",D554=""),"",IF(OR(F554="Cancelled",F554="Returned"),0,D554*TauxTotal))</f>
        <v/>
      </c>
      <c r="M554" s="36">
        <f>IF(K554="","",K554-L554)</f>
        <v/>
      </c>
      <c r="N554" s="40">
        <f>IF(OR(K554="",N(D554)=0),"",IF(OR(F554="Cancelled",F554="Returned"),"",M554/D554))</f>
        <v/>
      </c>
      <c r="O554" s="39">
        <f>IF(OR(A554="",B554=""),"",IFERROR(A554-INDEX('Stock'!$H$2:$H$1000,MATCH(B554,'Stock'!$A$2:$A$1000,0)),""))</f>
        <v/>
      </c>
      <c r="P554" s="41">
        <f>IF(G554="","",DATE(YEAR(G554),MONTH(G554),1))</f>
        <v/>
      </c>
    </row>
    <row r="555">
      <c r="A555" s="33" t="n"/>
      <c r="C555" s="38">
        <f>IF(B555="","",IFERROR(INDEX('Stock'!$C$2:$C$1000,MATCH(B555,'Stock'!$A$2:$A$1000,0)),""))</f>
        <v/>
      </c>
      <c r="D555" s="35" t="n"/>
      <c r="G555" s="33" t="n"/>
      <c r="H555" s="36">
        <f>IF(B555="","",IFERROR(INDEX('Stock'!$G$2:$G$1000,MATCH(B555,'Stock'!$A$2:$A$1000,0)),""))</f>
        <v/>
      </c>
      <c r="I555" s="36">
        <f>IF(A555="","",EmballageDefaut)</f>
        <v/>
      </c>
      <c r="J555" s="35" t="n"/>
      <c r="K555" s="36">
        <f>IF(OR(A555="",D555=""),"",IF(OR(F555="Cancelled",F555="Returned"),0,D555-N(H555)-N(I555)-N(J555)))</f>
        <v/>
      </c>
      <c r="L555" s="36">
        <f>IF(OR(A555="",D555=""),"",IF(OR(F555="Cancelled",F555="Returned"),0,D555*TauxTotal))</f>
        <v/>
      </c>
      <c r="M555" s="36">
        <f>IF(K555="","",K555-L555)</f>
        <v/>
      </c>
      <c r="N555" s="40">
        <f>IF(OR(K555="",N(D555)=0),"",IF(OR(F555="Cancelled",F555="Returned"),"",M555/D555))</f>
        <v/>
      </c>
      <c r="O555" s="39">
        <f>IF(OR(A555="",B555=""),"",IFERROR(A555-INDEX('Stock'!$H$2:$H$1000,MATCH(B555,'Stock'!$A$2:$A$1000,0)),""))</f>
        <v/>
      </c>
      <c r="P555" s="41">
        <f>IF(G555="","",DATE(YEAR(G555),MONTH(G555),1))</f>
        <v/>
      </c>
    </row>
    <row r="556">
      <c r="A556" s="33" t="n"/>
      <c r="C556" s="38">
        <f>IF(B556="","",IFERROR(INDEX('Stock'!$C$2:$C$1000,MATCH(B556,'Stock'!$A$2:$A$1000,0)),""))</f>
        <v/>
      </c>
      <c r="D556" s="35" t="n"/>
      <c r="G556" s="33" t="n"/>
      <c r="H556" s="36">
        <f>IF(B556="","",IFERROR(INDEX('Stock'!$G$2:$G$1000,MATCH(B556,'Stock'!$A$2:$A$1000,0)),""))</f>
        <v/>
      </c>
      <c r="I556" s="36">
        <f>IF(A556="","",EmballageDefaut)</f>
        <v/>
      </c>
      <c r="J556" s="35" t="n"/>
      <c r="K556" s="36">
        <f>IF(OR(A556="",D556=""),"",IF(OR(F556="Cancelled",F556="Returned"),0,D556-N(H556)-N(I556)-N(J556)))</f>
        <v/>
      </c>
      <c r="L556" s="36">
        <f>IF(OR(A556="",D556=""),"",IF(OR(F556="Cancelled",F556="Returned"),0,D556*TauxTotal))</f>
        <v/>
      </c>
      <c r="M556" s="36">
        <f>IF(K556="","",K556-L556)</f>
        <v/>
      </c>
      <c r="N556" s="40">
        <f>IF(OR(K556="",N(D556)=0),"",IF(OR(F556="Cancelled",F556="Returned"),"",M556/D556))</f>
        <v/>
      </c>
      <c r="O556" s="39">
        <f>IF(OR(A556="",B556=""),"",IFERROR(A556-INDEX('Stock'!$H$2:$H$1000,MATCH(B556,'Stock'!$A$2:$A$1000,0)),""))</f>
        <v/>
      </c>
      <c r="P556" s="41">
        <f>IF(G556="","",DATE(YEAR(G556),MONTH(G556),1))</f>
        <v/>
      </c>
    </row>
    <row r="557">
      <c r="A557" s="33" t="n"/>
      <c r="C557" s="38">
        <f>IF(B557="","",IFERROR(INDEX('Stock'!$C$2:$C$1000,MATCH(B557,'Stock'!$A$2:$A$1000,0)),""))</f>
        <v/>
      </c>
      <c r="D557" s="35" t="n"/>
      <c r="G557" s="33" t="n"/>
      <c r="H557" s="36">
        <f>IF(B557="","",IFERROR(INDEX('Stock'!$G$2:$G$1000,MATCH(B557,'Stock'!$A$2:$A$1000,0)),""))</f>
        <v/>
      </c>
      <c r="I557" s="36">
        <f>IF(A557="","",EmballageDefaut)</f>
        <v/>
      </c>
      <c r="J557" s="35" t="n"/>
      <c r="K557" s="36">
        <f>IF(OR(A557="",D557=""),"",IF(OR(F557="Cancelled",F557="Returned"),0,D557-N(H557)-N(I557)-N(J557)))</f>
        <v/>
      </c>
      <c r="L557" s="36">
        <f>IF(OR(A557="",D557=""),"",IF(OR(F557="Cancelled",F557="Returned"),0,D557*TauxTotal))</f>
        <v/>
      </c>
      <c r="M557" s="36">
        <f>IF(K557="","",K557-L557)</f>
        <v/>
      </c>
      <c r="N557" s="40">
        <f>IF(OR(K557="",N(D557)=0),"",IF(OR(F557="Cancelled",F557="Returned"),"",M557/D557))</f>
        <v/>
      </c>
      <c r="O557" s="39">
        <f>IF(OR(A557="",B557=""),"",IFERROR(A557-INDEX('Stock'!$H$2:$H$1000,MATCH(B557,'Stock'!$A$2:$A$1000,0)),""))</f>
        <v/>
      </c>
      <c r="P557" s="41">
        <f>IF(G557="","",DATE(YEAR(G557),MONTH(G557),1))</f>
        <v/>
      </c>
    </row>
    <row r="558">
      <c r="A558" s="33" t="n"/>
      <c r="C558" s="38">
        <f>IF(B558="","",IFERROR(INDEX('Stock'!$C$2:$C$1000,MATCH(B558,'Stock'!$A$2:$A$1000,0)),""))</f>
        <v/>
      </c>
      <c r="D558" s="35" t="n"/>
      <c r="G558" s="33" t="n"/>
      <c r="H558" s="36">
        <f>IF(B558="","",IFERROR(INDEX('Stock'!$G$2:$G$1000,MATCH(B558,'Stock'!$A$2:$A$1000,0)),""))</f>
        <v/>
      </c>
      <c r="I558" s="36">
        <f>IF(A558="","",EmballageDefaut)</f>
        <v/>
      </c>
      <c r="J558" s="35" t="n"/>
      <c r="K558" s="36">
        <f>IF(OR(A558="",D558=""),"",IF(OR(F558="Cancelled",F558="Returned"),0,D558-N(H558)-N(I558)-N(J558)))</f>
        <v/>
      </c>
      <c r="L558" s="36">
        <f>IF(OR(A558="",D558=""),"",IF(OR(F558="Cancelled",F558="Returned"),0,D558*TauxTotal))</f>
        <v/>
      </c>
      <c r="M558" s="36">
        <f>IF(K558="","",K558-L558)</f>
        <v/>
      </c>
      <c r="N558" s="40">
        <f>IF(OR(K558="",N(D558)=0),"",IF(OR(F558="Cancelled",F558="Returned"),"",M558/D558))</f>
        <v/>
      </c>
      <c r="O558" s="39">
        <f>IF(OR(A558="",B558=""),"",IFERROR(A558-INDEX('Stock'!$H$2:$H$1000,MATCH(B558,'Stock'!$A$2:$A$1000,0)),""))</f>
        <v/>
      </c>
      <c r="P558" s="41">
        <f>IF(G558="","",DATE(YEAR(G558),MONTH(G558),1))</f>
        <v/>
      </c>
    </row>
    <row r="559">
      <c r="A559" s="33" t="n"/>
      <c r="C559" s="38">
        <f>IF(B559="","",IFERROR(INDEX('Stock'!$C$2:$C$1000,MATCH(B559,'Stock'!$A$2:$A$1000,0)),""))</f>
        <v/>
      </c>
      <c r="D559" s="35" t="n"/>
      <c r="G559" s="33" t="n"/>
      <c r="H559" s="36">
        <f>IF(B559="","",IFERROR(INDEX('Stock'!$G$2:$G$1000,MATCH(B559,'Stock'!$A$2:$A$1000,0)),""))</f>
        <v/>
      </c>
      <c r="I559" s="36">
        <f>IF(A559="","",EmballageDefaut)</f>
        <v/>
      </c>
      <c r="J559" s="35" t="n"/>
      <c r="K559" s="36">
        <f>IF(OR(A559="",D559=""),"",IF(OR(F559="Cancelled",F559="Returned"),0,D559-N(H559)-N(I559)-N(J559)))</f>
        <v/>
      </c>
      <c r="L559" s="36">
        <f>IF(OR(A559="",D559=""),"",IF(OR(F559="Cancelled",F559="Returned"),0,D559*TauxTotal))</f>
        <v/>
      </c>
      <c r="M559" s="36">
        <f>IF(K559="","",K559-L559)</f>
        <v/>
      </c>
      <c r="N559" s="40">
        <f>IF(OR(K559="",N(D559)=0),"",IF(OR(F559="Cancelled",F559="Returned"),"",M559/D559))</f>
        <v/>
      </c>
      <c r="O559" s="39">
        <f>IF(OR(A559="",B559=""),"",IFERROR(A559-INDEX('Stock'!$H$2:$H$1000,MATCH(B559,'Stock'!$A$2:$A$1000,0)),""))</f>
        <v/>
      </c>
      <c r="P559" s="41">
        <f>IF(G559="","",DATE(YEAR(G559),MONTH(G559),1))</f>
        <v/>
      </c>
    </row>
    <row r="560">
      <c r="A560" s="33" t="n"/>
      <c r="C560" s="38">
        <f>IF(B560="","",IFERROR(INDEX('Stock'!$C$2:$C$1000,MATCH(B560,'Stock'!$A$2:$A$1000,0)),""))</f>
        <v/>
      </c>
      <c r="D560" s="35" t="n"/>
      <c r="G560" s="33" t="n"/>
      <c r="H560" s="36">
        <f>IF(B560="","",IFERROR(INDEX('Stock'!$G$2:$G$1000,MATCH(B560,'Stock'!$A$2:$A$1000,0)),""))</f>
        <v/>
      </c>
      <c r="I560" s="36">
        <f>IF(A560="","",EmballageDefaut)</f>
        <v/>
      </c>
      <c r="J560" s="35" t="n"/>
      <c r="K560" s="36">
        <f>IF(OR(A560="",D560=""),"",IF(OR(F560="Cancelled",F560="Returned"),0,D560-N(H560)-N(I560)-N(J560)))</f>
        <v/>
      </c>
      <c r="L560" s="36">
        <f>IF(OR(A560="",D560=""),"",IF(OR(F560="Cancelled",F560="Returned"),0,D560*TauxTotal))</f>
        <v/>
      </c>
      <c r="M560" s="36">
        <f>IF(K560="","",K560-L560)</f>
        <v/>
      </c>
      <c r="N560" s="40">
        <f>IF(OR(K560="",N(D560)=0),"",IF(OR(F560="Cancelled",F560="Returned"),"",M560/D560))</f>
        <v/>
      </c>
      <c r="O560" s="39">
        <f>IF(OR(A560="",B560=""),"",IFERROR(A560-INDEX('Stock'!$H$2:$H$1000,MATCH(B560,'Stock'!$A$2:$A$1000,0)),""))</f>
        <v/>
      </c>
      <c r="P560" s="41">
        <f>IF(G560="","",DATE(YEAR(G560),MONTH(G560),1))</f>
        <v/>
      </c>
    </row>
    <row r="561">
      <c r="A561" s="33" t="n"/>
      <c r="C561" s="38">
        <f>IF(B561="","",IFERROR(INDEX('Stock'!$C$2:$C$1000,MATCH(B561,'Stock'!$A$2:$A$1000,0)),""))</f>
        <v/>
      </c>
      <c r="D561" s="35" t="n"/>
      <c r="G561" s="33" t="n"/>
      <c r="H561" s="36">
        <f>IF(B561="","",IFERROR(INDEX('Stock'!$G$2:$G$1000,MATCH(B561,'Stock'!$A$2:$A$1000,0)),""))</f>
        <v/>
      </c>
      <c r="I561" s="36">
        <f>IF(A561="","",EmballageDefaut)</f>
        <v/>
      </c>
      <c r="J561" s="35" t="n"/>
      <c r="K561" s="36">
        <f>IF(OR(A561="",D561=""),"",IF(OR(F561="Cancelled",F561="Returned"),0,D561-N(H561)-N(I561)-N(J561)))</f>
        <v/>
      </c>
      <c r="L561" s="36">
        <f>IF(OR(A561="",D561=""),"",IF(OR(F561="Cancelled",F561="Returned"),0,D561*TauxTotal))</f>
        <v/>
      </c>
      <c r="M561" s="36">
        <f>IF(K561="","",K561-L561)</f>
        <v/>
      </c>
      <c r="N561" s="40">
        <f>IF(OR(K561="",N(D561)=0),"",IF(OR(F561="Cancelled",F561="Returned"),"",M561/D561))</f>
        <v/>
      </c>
      <c r="O561" s="39">
        <f>IF(OR(A561="",B561=""),"",IFERROR(A561-INDEX('Stock'!$H$2:$H$1000,MATCH(B561,'Stock'!$A$2:$A$1000,0)),""))</f>
        <v/>
      </c>
      <c r="P561" s="41">
        <f>IF(G561="","",DATE(YEAR(G561),MONTH(G561),1))</f>
        <v/>
      </c>
    </row>
    <row r="562">
      <c r="A562" s="33" t="n"/>
      <c r="C562" s="38">
        <f>IF(B562="","",IFERROR(INDEX('Stock'!$C$2:$C$1000,MATCH(B562,'Stock'!$A$2:$A$1000,0)),""))</f>
        <v/>
      </c>
      <c r="D562" s="35" t="n"/>
      <c r="G562" s="33" t="n"/>
      <c r="H562" s="36">
        <f>IF(B562="","",IFERROR(INDEX('Stock'!$G$2:$G$1000,MATCH(B562,'Stock'!$A$2:$A$1000,0)),""))</f>
        <v/>
      </c>
      <c r="I562" s="36">
        <f>IF(A562="","",EmballageDefaut)</f>
        <v/>
      </c>
      <c r="J562" s="35" t="n"/>
      <c r="K562" s="36">
        <f>IF(OR(A562="",D562=""),"",IF(OR(F562="Cancelled",F562="Returned"),0,D562-N(H562)-N(I562)-N(J562)))</f>
        <v/>
      </c>
      <c r="L562" s="36">
        <f>IF(OR(A562="",D562=""),"",IF(OR(F562="Cancelled",F562="Returned"),0,D562*TauxTotal))</f>
        <v/>
      </c>
      <c r="M562" s="36">
        <f>IF(K562="","",K562-L562)</f>
        <v/>
      </c>
      <c r="N562" s="40">
        <f>IF(OR(K562="",N(D562)=0),"",IF(OR(F562="Cancelled",F562="Returned"),"",M562/D562))</f>
        <v/>
      </c>
      <c r="O562" s="39">
        <f>IF(OR(A562="",B562=""),"",IFERROR(A562-INDEX('Stock'!$H$2:$H$1000,MATCH(B562,'Stock'!$A$2:$A$1000,0)),""))</f>
        <v/>
      </c>
      <c r="P562" s="41">
        <f>IF(G562="","",DATE(YEAR(G562),MONTH(G562),1))</f>
        <v/>
      </c>
    </row>
    <row r="563">
      <c r="A563" s="33" t="n"/>
      <c r="C563" s="38">
        <f>IF(B563="","",IFERROR(INDEX('Stock'!$C$2:$C$1000,MATCH(B563,'Stock'!$A$2:$A$1000,0)),""))</f>
        <v/>
      </c>
      <c r="D563" s="35" t="n"/>
      <c r="G563" s="33" t="n"/>
      <c r="H563" s="36">
        <f>IF(B563="","",IFERROR(INDEX('Stock'!$G$2:$G$1000,MATCH(B563,'Stock'!$A$2:$A$1000,0)),""))</f>
        <v/>
      </c>
      <c r="I563" s="36">
        <f>IF(A563="","",EmballageDefaut)</f>
        <v/>
      </c>
      <c r="J563" s="35" t="n"/>
      <c r="K563" s="36">
        <f>IF(OR(A563="",D563=""),"",IF(OR(F563="Cancelled",F563="Returned"),0,D563-N(H563)-N(I563)-N(J563)))</f>
        <v/>
      </c>
      <c r="L563" s="36">
        <f>IF(OR(A563="",D563=""),"",IF(OR(F563="Cancelled",F563="Returned"),0,D563*TauxTotal))</f>
        <v/>
      </c>
      <c r="M563" s="36">
        <f>IF(K563="","",K563-L563)</f>
        <v/>
      </c>
      <c r="N563" s="40">
        <f>IF(OR(K563="",N(D563)=0),"",IF(OR(F563="Cancelled",F563="Returned"),"",M563/D563))</f>
        <v/>
      </c>
      <c r="O563" s="39">
        <f>IF(OR(A563="",B563=""),"",IFERROR(A563-INDEX('Stock'!$H$2:$H$1000,MATCH(B563,'Stock'!$A$2:$A$1000,0)),""))</f>
        <v/>
      </c>
      <c r="P563" s="41">
        <f>IF(G563="","",DATE(YEAR(G563),MONTH(G563),1))</f>
        <v/>
      </c>
    </row>
    <row r="564">
      <c r="A564" s="33" t="n"/>
      <c r="C564" s="38">
        <f>IF(B564="","",IFERROR(INDEX('Stock'!$C$2:$C$1000,MATCH(B564,'Stock'!$A$2:$A$1000,0)),""))</f>
        <v/>
      </c>
      <c r="D564" s="35" t="n"/>
      <c r="G564" s="33" t="n"/>
      <c r="H564" s="36">
        <f>IF(B564="","",IFERROR(INDEX('Stock'!$G$2:$G$1000,MATCH(B564,'Stock'!$A$2:$A$1000,0)),""))</f>
        <v/>
      </c>
      <c r="I564" s="36">
        <f>IF(A564="","",EmballageDefaut)</f>
        <v/>
      </c>
      <c r="J564" s="35" t="n"/>
      <c r="K564" s="36">
        <f>IF(OR(A564="",D564=""),"",IF(OR(F564="Cancelled",F564="Returned"),0,D564-N(H564)-N(I564)-N(J564)))</f>
        <v/>
      </c>
      <c r="L564" s="36">
        <f>IF(OR(A564="",D564=""),"",IF(OR(F564="Cancelled",F564="Returned"),0,D564*TauxTotal))</f>
        <v/>
      </c>
      <c r="M564" s="36">
        <f>IF(K564="","",K564-L564)</f>
        <v/>
      </c>
      <c r="N564" s="40">
        <f>IF(OR(K564="",N(D564)=0),"",IF(OR(F564="Cancelled",F564="Returned"),"",M564/D564))</f>
        <v/>
      </c>
      <c r="O564" s="39">
        <f>IF(OR(A564="",B564=""),"",IFERROR(A564-INDEX('Stock'!$H$2:$H$1000,MATCH(B564,'Stock'!$A$2:$A$1000,0)),""))</f>
        <v/>
      </c>
      <c r="P564" s="41">
        <f>IF(G564="","",DATE(YEAR(G564),MONTH(G564),1))</f>
        <v/>
      </c>
    </row>
    <row r="565">
      <c r="A565" s="33" t="n"/>
      <c r="C565" s="38">
        <f>IF(B565="","",IFERROR(INDEX('Stock'!$C$2:$C$1000,MATCH(B565,'Stock'!$A$2:$A$1000,0)),""))</f>
        <v/>
      </c>
      <c r="D565" s="35" t="n"/>
      <c r="G565" s="33" t="n"/>
      <c r="H565" s="36">
        <f>IF(B565="","",IFERROR(INDEX('Stock'!$G$2:$G$1000,MATCH(B565,'Stock'!$A$2:$A$1000,0)),""))</f>
        <v/>
      </c>
      <c r="I565" s="36">
        <f>IF(A565="","",EmballageDefaut)</f>
        <v/>
      </c>
      <c r="J565" s="35" t="n"/>
      <c r="K565" s="36">
        <f>IF(OR(A565="",D565=""),"",IF(OR(F565="Cancelled",F565="Returned"),0,D565-N(H565)-N(I565)-N(J565)))</f>
        <v/>
      </c>
      <c r="L565" s="36">
        <f>IF(OR(A565="",D565=""),"",IF(OR(F565="Cancelled",F565="Returned"),0,D565*TauxTotal))</f>
        <v/>
      </c>
      <c r="M565" s="36">
        <f>IF(K565="","",K565-L565)</f>
        <v/>
      </c>
      <c r="N565" s="40">
        <f>IF(OR(K565="",N(D565)=0),"",IF(OR(F565="Cancelled",F565="Returned"),"",M565/D565))</f>
        <v/>
      </c>
      <c r="O565" s="39">
        <f>IF(OR(A565="",B565=""),"",IFERROR(A565-INDEX('Stock'!$H$2:$H$1000,MATCH(B565,'Stock'!$A$2:$A$1000,0)),""))</f>
        <v/>
      </c>
      <c r="P565" s="41">
        <f>IF(G565="","",DATE(YEAR(G565),MONTH(G565),1))</f>
        <v/>
      </c>
    </row>
    <row r="566">
      <c r="A566" s="33" t="n"/>
      <c r="C566" s="38">
        <f>IF(B566="","",IFERROR(INDEX('Stock'!$C$2:$C$1000,MATCH(B566,'Stock'!$A$2:$A$1000,0)),""))</f>
        <v/>
      </c>
      <c r="D566" s="35" t="n"/>
      <c r="G566" s="33" t="n"/>
      <c r="H566" s="36">
        <f>IF(B566="","",IFERROR(INDEX('Stock'!$G$2:$G$1000,MATCH(B566,'Stock'!$A$2:$A$1000,0)),""))</f>
        <v/>
      </c>
      <c r="I566" s="36">
        <f>IF(A566="","",EmballageDefaut)</f>
        <v/>
      </c>
      <c r="J566" s="35" t="n"/>
      <c r="K566" s="36">
        <f>IF(OR(A566="",D566=""),"",IF(OR(F566="Cancelled",F566="Returned"),0,D566-N(H566)-N(I566)-N(J566)))</f>
        <v/>
      </c>
      <c r="L566" s="36">
        <f>IF(OR(A566="",D566=""),"",IF(OR(F566="Cancelled",F566="Returned"),0,D566*TauxTotal))</f>
        <v/>
      </c>
      <c r="M566" s="36">
        <f>IF(K566="","",K566-L566)</f>
        <v/>
      </c>
      <c r="N566" s="40">
        <f>IF(OR(K566="",N(D566)=0),"",IF(OR(F566="Cancelled",F566="Returned"),"",M566/D566))</f>
        <v/>
      </c>
      <c r="O566" s="39">
        <f>IF(OR(A566="",B566=""),"",IFERROR(A566-INDEX('Stock'!$H$2:$H$1000,MATCH(B566,'Stock'!$A$2:$A$1000,0)),""))</f>
        <v/>
      </c>
      <c r="P566" s="41">
        <f>IF(G566="","",DATE(YEAR(G566),MONTH(G566),1))</f>
        <v/>
      </c>
    </row>
    <row r="567">
      <c r="A567" s="33" t="n"/>
      <c r="C567" s="38">
        <f>IF(B567="","",IFERROR(INDEX('Stock'!$C$2:$C$1000,MATCH(B567,'Stock'!$A$2:$A$1000,0)),""))</f>
        <v/>
      </c>
      <c r="D567" s="35" t="n"/>
      <c r="G567" s="33" t="n"/>
      <c r="H567" s="36">
        <f>IF(B567="","",IFERROR(INDEX('Stock'!$G$2:$G$1000,MATCH(B567,'Stock'!$A$2:$A$1000,0)),""))</f>
        <v/>
      </c>
      <c r="I567" s="36">
        <f>IF(A567="","",EmballageDefaut)</f>
        <v/>
      </c>
      <c r="J567" s="35" t="n"/>
      <c r="K567" s="36">
        <f>IF(OR(A567="",D567=""),"",IF(OR(F567="Cancelled",F567="Returned"),0,D567-N(H567)-N(I567)-N(J567)))</f>
        <v/>
      </c>
      <c r="L567" s="36">
        <f>IF(OR(A567="",D567=""),"",IF(OR(F567="Cancelled",F567="Returned"),0,D567*TauxTotal))</f>
        <v/>
      </c>
      <c r="M567" s="36">
        <f>IF(K567="","",K567-L567)</f>
        <v/>
      </c>
      <c r="N567" s="40">
        <f>IF(OR(K567="",N(D567)=0),"",IF(OR(F567="Cancelled",F567="Returned"),"",M567/D567))</f>
        <v/>
      </c>
      <c r="O567" s="39">
        <f>IF(OR(A567="",B567=""),"",IFERROR(A567-INDEX('Stock'!$H$2:$H$1000,MATCH(B567,'Stock'!$A$2:$A$1000,0)),""))</f>
        <v/>
      </c>
      <c r="P567" s="41">
        <f>IF(G567="","",DATE(YEAR(G567),MONTH(G567),1))</f>
        <v/>
      </c>
    </row>
    <row r="568">
      <c r="A568" s="33" t="n"/>
      <c r="C568" s="38">
        <f>IF(B568="","",IFERROR(INDEX('Stock'!$C$2:$C$1000,MATCH(B568,'Stock'!$A$2:$A$1000,0)),""))</f>
        <v/>
      </c>
      <c r="D568" s="35" t="n"/>
      <c r="G568" s="33" t="n"/>
      <c r="H568" s="36">
        <f>IF(B568="","",IFERROR(INDEX('Stock'!$G$2:$G$1000,MATCH(B568,'Stock'!$A$2:$A$1000,0)),""))</f>
        <v/>
      </c>
      <c r="I568" s="36">
        <f>IF(A568="","",EmballageDefaut)</f>
        <v/>
      </c>
      <c r="J568" s="35" t="n"/>
      <c r="K568" s="36">
        <f>IF(OR(A568="",D568=""),"",IF(OR(F568="Cancelled",F568="Returned"),0,D568-N(H568)-N(I568)-N(J568)))</f>
        <v/>
      </c>
      <c r="L568" s="36">
        <f>IF(OR(A568="",D568=""),"",IF(OR(F568="Cancelled",F568="Returned"),0,D568*TauxTotal))</f>
        <v/>
      </c>
      <c r="M568" s="36">
        <f>IF(K568="","",K568-L568)</f>
        <v/>
      </c>
      <c r="N568" s="40">
        <f>IF(OR(K568="",N(D568)=0),"",IF(OR(F568="Cancelled",F568="Returned"),"",M568/D568))</f>
        <v/>
      </c>
      <c r="O568" s="39">
        <f>IF(OR(A568="",B568=""),"",IFERROR(A568-INDEX('Stock'!$H$2:$H$1000,MATCH(B568,'Stock'!$A$2:$A$1000,0)),""))</f>
        <v/>
      </c>
      <c r="P568" s="41">
        <f>IF(G568="","",DATE(YEAR(G568),MONTH(G568),1))</f>
        <v/>
      </c>
    </row>
    <row r="569">
      <c r="A569" s="33" t="n"/>
      <c r="C569" s="38">
        <f>IF(B569="","",IFERROR(INDEX('Stock'!$C$2:$C$1000,MATCH(B569,'Stock'!$A$2:$A$1000,0)),""))</f>
        <v/>
      </c>
      <c r="D569" s="35" t="n"/>
      <c r="G569" s="33" t="n"/>
      <c r="H569" s="36">
        <f>IF(B569="","",IFERROR(INDEX('Stock'!$G$2:$G$1000,MATCH(B569,'Stock'!$A$2:$A$1000,0)),""))</f>
        <v/>
      </c>
      <c r="I569" s="36">
        <f>IF(A569="","",EmballageDefaut)</f>
        <v/>
      </c>
      <c r="J569" s="35" t="n"/>
      <c r="K569" s="36">
        <f>IF(OR(A569="",D569=""),"",IF(OR(F569="Cancelled",F569="Returned"),0,D569-N(H569)-N(I569)-N(J569)))</f>
        <v/>
      </c>
      <c r="L569" s="36">
        <f>IF(OR(A569="",D569=""),"",IF(OR(F569="Cancelled",F569="Returned"),0,D569*TauxTotal))</f>
        <v/>
      </c>
      <c r="M569" s="36">
        <f>IF(K569="","",K569-L569)</f>
        <v/>
      </c>
      <c r="N569" s="40">
        <f>IF(OR(K569="",N(D569)=0),"",IF(OR(F569="Cancelled",F569="Returned"),"",M569/D569))</f>
        <v/>
      </c>
      <c r="O569" s="39">
        <f>IF(OR(A569="",B569=""),"",IFERROR(A569-INDEX('Stock'!$H$2:$H$1000,MATCH(B569,'Stock'!$A$2:$A$1000,0)),""))</f>
        <v/>
      </c>
      <c r="P569" s="41">
        <f>IF(G569="","",DATE(YEAR(G569),MONTH(G569),1))</f>
        <v/>
      </c>
    </row>
    <row r="570">
      <c r="A570" s="33" t="n"/>
      <c r="C570" s="38">
        <f>IF(B570="","",IFERROR(INDEX('Stock'!$C$2:$C$1000,MATCH(B570,'Stock'!$A$2:$A$1000,0)),""))</f>
        <v/>
      </c>
      <c r="D570" s="35" t="n"/>
      <c r="G570" s="33" t="n"/>
      <c r="H570" s="36">
        <f>IF(B570="","",IFERROR(INDEX('Stock'!$G$2:$G$1000,MATCH(B570,'Stock'!$A$2:$A$1000,0)),""))</f>
        <v/>
      </c>
      <c r="I570" s="36">
        <f>IF(A570="","",EmballageDefaut)</f>
        <v/>
      </c>
      <c r="J570" s="35" t="n"/>
      <c r="K570" s="36">
        <f>IF(OR(A570="",D570=""),"",IF(OR(F570="Cancelled",F570="Returned"),0,D570-N(H570)-N(I570)-N(J570)))</f>
        <v/>
      </c>
      <c r="L570" s="36">
        <f>IF(OR(A570="",D570=""),"",IF(OR(F570="Cancelled",F570="Returned"),0,D570*TauxTotal))</f>
        <v/>
      </c>
      <c r="M570" s="36">
        <f>IF(K570="","",K570-L570)</f>
        <v/>
      </c>
      <c r="N570" s="40">
        <f>IF(OR(K570="",N(D570)=0),"",IF(OR(F570="Cancelled",F570="Returned"),"",M570/D570))</f>
        <v/>
      </c>
      <c r="O570" s="39">
        <f>IF(OR(A570="",B570=""),"",IFERROR(A570-INDEX('Stock'!$H$2:$H$1000,MATCH(B570,'Stock'!$A$2:$A$1000,0)),""))</f>
        <v/>
      </c>
      <c r="P570" s="41">
        <f>IF(G570="","",DATE(YEAR(G570),MONTH(G570),1))</f>
        <v/>
      </c>
    </row>
    <row r="571">
      <c r="A571" s="33" t="n"/>
      <c r="C571" s="38">
        <f>IF(B571="","",IFERROR(INDEX('Stock'!$C$2:$C$1000,MATCH(B571,'Stock'!$A$2:$A$1000,0)),""))</f>
        <v/>
      </c>
      <c r="D571" s="35" t="n"/>
      <c r="G571" s="33" t="n"/>
      <c r="H571" s="36">
        <f>IF(B571="","",IFERROR(INDEX('Stock'!$G$2:$G$1000,MATCH(B571,'Stock'!$A$2:$A$1000,0)),""))</f>
        <v/>
      </c>
      <c r="I571" s="36">
        <f>IF(A571="","",EmballageDefaut)</f>
        <v/>
      </c>
      <c r="J571" s="35" t="n"/>
      <c r="K571" s="36">
        <f>IF(OR(A571="",D571=""),"",IF(OR(F571="Cancelled",F571="Returned"),0,D571-N(H571)-N(I571)-N(J571)))</f>
        <v/>
      </c>
      <c r="L571" s="36">
        <f>IF(OR(A571="",D571=""),"",IF(OR(F571="Cancelled",F571="Returned"),0,D571*TauxTotal))</f>
        <v/>
      </c>
      <c r="M571" s="36">
        <f>IF(K571="","",K571-L571)</f>
        <v/>
      </c>
      <c r="N571" s="40">
        <f>IF(OR(K571="",N(D571)=0),"",IF(OR(F571="Cancelled",F571="Returned"),"",M571/D571))</f>
        <v/>
      </c>
      <c r="O571" s="39">
        <f>IF(OR(A571="",B571=""),"",IFERROR(A571-INDEX('Stock'!$H$2:$H$1000,MATCH(B571,'Stock'!$A$2:$A$1000,0)),""))</f>
        <v/>
      </c>
      <c r="P571" s="41">
        <f>IF(G571="","",DATE(YEAR(G571),MONTH(G571),1))</f>
        <v/>
      </c>
    </row>
    <row r="572">
      <c r="A572" s="33" t="n"/>
      <c r="C572" s="38">
        <f>IF(B572="","",IFERROR(INDEX('Stock'!$C$2:$C$1000,MATCH(B572,'Stock'!$A$2:$A$1000,0)),""))</f>
        <v/>
      </c>
      <c r="D572" s="35" t="n"/>
      <c r="G572" s="33" t="n"/>
      <c r="H572" s="36">
        <f>IF(B572="","",IFERROR(INDEX('Stock'!$G$2:$G$1000,MATCH(B572,'Stock'!$A$2:$A$1000,0)),""))</f>
        <v/>
      </c>
      <c r="I572" s="36">
        <f>IF(A572="","",EmballageDefaut)</f>
        <v/>
      </c>
      <c r="J572" s="35" t="n"/>
      <c r="K572" s="36">
        <f>IF(OR(A572="",D572=""),"",IF(OR(F572="Cancelled",F572="Returned"),0,D572-N(H572)-N(I572)-N(J572)))</f>
        <v/>
      </c>
      <c r="L572" s="36">
        <f>IF(OR(A572="",D572=""),"",IF(OR(F572="Cancelled",F572="Returned"),0,D572*TauxTotal))</f>
        <v/>
      </c>
      <c r="M572" s="36">
        <f>IF(K572="","",K572-L572)</f>
        <v/>
      </c>
      <c r="N572" s="40">
        <f>IF(OR(K572="",N(D572)=0),"",IF(OR(F572="Cancelled",F572="Returned"),"",M572/D572))</f>
        <v/>
      </c>
      <c r="O572" s="39">
        <f>IF(OR(A572="",B572=""),"",IFERROR(A572-INDEX('Stock'!$H$2:$H$1000,MATCH(B572,'Stock'!$A$2:$A$1000,0)),""))</f>
        <v/>
      </c>
      <c r="P572" s="41">
        <f>IF(G572="","",DATE(YEAR(G572),MONTH(G572),1))</f>
        <v/>
      </c>
    </row>
    <row r="573">
      <c r="A573" s="33" t="n"/>
      <c r="C573" s="38">
        <f>IF(B573="","",IFERROR(INDEX('Stock'!$C$2:$C$1000,MATCH(B573,'Stock'!$A$2:$A$1000,0)),""))</f>
        <v/>
      </c>
      <c r="D573" s="35" t="n"/>
      <c r="G573" s="33" t="n"/>
      <c r="H573" s="36">
        <f>IF(B573="","",IFERROR(INDEX('Stock'!$G$2:$G$1000,MATCH(B573,'Stock'!$A$2:$A$1000,0)),""))</f>
        <v/>
      </c>
      <c r="I573" s="36">
        <f>IF(A573="","",EmballageDefaut)</f>
        <v/>
      </c>
      <c r="J573" s="35" t="n"/>
      <c r="K573" s="36">
        <f>IF(OR(A573="",D573=""),"",IF(OR(F573="Cancelled",F573="Returned"),0,D573-N(H573)-N(I573)-N(J573)))</f>
        <v/>
      </c>
      <c r="L573" s="36">
        <f>IF(OR(A573="",D573=""),"",IF(OR(F573="Cancelled",F573="Returned"),0,D573*TauxTotal))</f>
        <v/>
      </c>
      <c r="M573" s="36">
        <f>IF(K573="","",K573-L573)</f>
        <v/>
      </c>
      <c r="N573" s="40">
        <f>IF(OR(K573="",N(D573)=0),"",IF(OR(F573="Cancelled",F573="Returned"),"",M573/D573))</f>
        <v/>
      </c>
      <c r="O573" s="39">
        <f>IF(OR(A573="",B573=""),"",IFERROR(A573-INDEX('Stock'!$H$2:$H$1000,MATCH(B573,'Stock'!$A$2:$A$1000,0)),""))</f>
        <v/>
      </c>
      <c r="P573" s="41">
        <f>IF(G573="","",DATE(YEAR(G573),MONTH(G573),1))</f>
        <v/>
      </c>
    </row>
    <row r="574">
      <c r="A574" s="33" t="n"/>
      <c r="C574" s="38">
        <f>IF(B574="","",IFERROR(INDEX('Stock'!$C$2:$C$1000,MATCH(B574,'Stock'!$A$2:$A$1000,0)),""))</f>
        <v/>
      </c>
      <c r="D574" s="35" t="n"/>
      <c r="G574" s="33" t="n"/>
      <c r="H574" s="36">
        <f>IF(B574="","",IFERROR(INDEX('Stock'!$G$2:$G$1000,MATCH(B574,'Stock'!$A$2:$A$1000,0)),""))</f>
        <v/>
      </c>
      <c r="I574" s="36">
        <f>IF(A574="","",EmballageDefaut)</f>
        <v/>
      </c>
      <c r="J574" s="35" t="n"/>
      <c r="K574" s="36">
        <f>IF(OR(A574="",D574=""),"",IF(OR(F574="Cancelled",F574="Returned"),0,D574-N(H574)-N(I574)-N(J574)))</f>
        <v/>
      </c>
      <c r="L574" s="36">
        <f>IF(OR(A574="",D574=""),"",IF(OR(F574="Cancelled",F574="Returned"),0,D574*TauxTotal))</f>
        <v/>
      </c>
      <c r="M574" s="36">
        <f>IF(K574="","",K574-L574)</f>
        <v/>
      </c>
      <c r="N574" s="40">
        <f>IF(OR(K574="",N(D574)=0),"",IF(OR(F574="Cancelled",F574="Returned"),"",M574/D574))</f>
        <v/>
      </c>
      <c r="O574" s="39">
        <f>IF(OR(A574="",B574=""),"",IFERROR(A574-INDEX('Stock'!$H$2:$H$1000,MATCH(B574,'Stock'!$A$2:$A$1000,0)),""))</f>
        <v/>
      </c>
      <c r="P574" s="41">
        <f>IF(G574="","",DATE(YEAR(G574),MONTH(G574),1))</f>
        <v/>
      </c>
    </row>
    <row r="575">
      <c r="A575" s="33" t="n"/>
      <c r="C575" s="38">
        <f>IF(B575="","",IFERROR(INDEX('Stock'!$C$2:$C$1000,MATCH(B575,'Stock'!$A$2:$A$1000,0)),""))</f>
        <v/>
      </c>
      <c r="D575" s="35" t="n"/>
      <c r="G575" s="33" t="n"/>
      <c r="H575" s="36">
        <f>IF(B575="","",IFERROR(INDEX('Stock'!$G$2:$G$1000,MATCH(B575,'Stock'!$A$2:$A$1000,0)),""))</f>
        <v/>
      </c>
      <c r="I575" s="36">
        <f>IF(A575="","",EmballageDefaut)</f>
        <v/>
      </c>
      <c r="J575" s="35" t="n"/>
      <c r="K575" s="36">
        <f>IF(OR(A575="",D575=""),"",IF(OR(F575="Cancelled",F575="Returned"),0,D575-N(H575)-N(I575)-N(J575)))</f>
        <v/>
      </c>
      <c r="L575" s="36">
        <f>IF(OR(A575="",D575=""),"",IF(OR(F575="Cancelled",F575="Returned"),0,D575*TauxTotal))</f>
        <v/>
      </c>
      <c r="M575" s="36">
        <f>IF(K575="","",K575-L575)</f>
        <v/>
      </c>
      <c r="N575" s="40">
        <f>IF(OR(K575="",N(D575)=0),"",IF(OR(F575="Cancelled",F575="Returned"),"",M575/D575))</f>
        <v/>
      </c>
      <c r="O575" s="39">
        <f>IF(OR(A575="",B575=""),"",IFERROR(A575-INDEX('Stock'!$H$2:$H$1000,MATCH(B575,'Stock'!$A$2:$A$1000,0)),""))</f>
        <v/>
      </c>
      <c r="P575" s="41">
        <f>IF(G575="","",DATE(YEAR(G575),MONTH(G575),1))</f>
        <v/>
      </c>
    </row>
    <row r="576">
      <c r="A576" s="33" t="n"/>
      <c r="C576" s="38">
        <f>IF(B576="","",IFERROR(INDEX('Stock'!$C$2:$C$1000,MATCH(B576,'Stock'!$A$2:$A$1000,0)),""))</f>
        <v/>
      </c>
      <c r="D576" s="35" t="n"/>
      <c r="G576" s="33" t="n"/>
      <c r="H576" s="36">
        <f>IF(B576="","",IFERROR(INDEX('Stock'!$G$2:$G$1000,MATCH(B576,'Stock'!$A$2:$A$1000,0)),""))</f>
        <v/>
      </c>
      <c r="I576" s="36">
        <f>IF(A576="","",EmballageDefaut)</f>
        <v/>
      </c>
      <c r="J576" s="35" t="n"/>
      <c r="K576" s="36">
        <f>IF(OR(A576="",D576=""),"",IF(OR(F576="Cancelled",F576="Returned"),0,D576-N(H576)-N(I576)-N(J576)))</f>
        <v/>
      </c>
      <c r="L576" s="36">
        <f>IF(OR(A576="",D576=""),"",IF(OR(F576="Cancelled",F576="Returned"),0,D576*TauxTotal))</f>
        <v/>
      </c>
      <c r="M576" s="36">
        <f>IF(K576="","",K576-L576)</f>
        <v/>
      </c>
      <c r="N576" s="40">
        <f>IF(OR(K576="",N(D576)=0),"",IF(OR(F576="Cancelled",F576="Returned"),"",M576/D576))</f>
        <v/>
      </c>
      <c r="O576" s="39">
        <f>IF(OR(A576="",B576=""),"",IFERROR(A576-INDEX('Stock'!$H$2:$H$1000,MATCH(B576,'Stock'!$A$2:$A$1000,0)),""))</f>
        <v/>
      </c>
      <c r="P576" s="41">
        <f>IF(G576="","",DATE(YEAR(G576),MONTH(G576),1))</f>
        <v/>
      </c>
    </row>
    <row r="577">
      <c r="A577" s="33" t="n"/>
      <c r="C577" s="38">
        <f>IF(B577="","",IFERROR(INDEX('Stock'!$C$2:$C$1000,MATCH(B577,'Stock'!$A$2:$A$1000,0)),""))</f>
        <v/>
      </c>
      <c r="D577" s="35" t="n"/>
      <c r="G577" s="33" t="n"/>
      <c r="H577" s="36">
        <f>IF(B577="","",IFERROR(INDEX('Stock'!$G$2:$G$1000,MATCH(B577,'Stock'!$A$2:$A$1000,0)),""))</f>
        <v/>
      </c>
      <c r="I577" s="36">
        <f>IF(A577="","",EmballageDefaut)</f>
        <v/>
      </c>
      <c r="J577" s="35" t="n"/>
      <c r="K577" s="36">
        <f>IF(OR(A577="",D577=""),"",IF(OR(F577="Cancelled",F577="Returned"),0,D577-N(H577)-N(I577)-N(J577)))</f>
        <v/>
      </c>
      <c r="L577" s="36">
        <f>IF(OR(A577="",D577=""),"",IF(OR(F577="Cancelled",F577="Returned"),0,D577*TauxTotal))</f>
        <v/>
      </c>
      <c r="M577" s="36">
        <f>IF(K577="","",K577-L577)</f>
        <v/>
      </c>
      <c r="N577" s="40">
        <f>IF(OR(K577="",N(D577)=0),"",IF(OR(F577="Cancelled",F577="Returned"),"",M577/D577))</f>
        <v/>
      </c>
      <c r="O577" s="39">
        <f>IF(OR(A577="",B577=""),"",IFERROR(A577-INDEX('Stock'!$H$2:$H$1000,MATCH(B577,'Stock'!$A$2:$A$1000,0)),""))</f>
        <v/>
      </c>
      <c r="P577" s="41">
        <f>IF(G577="","",DATE(YEAR(G577),MONTH(G577),1))</f>
        <v/>
      </c>
    </row>
    <row r="578">
      <c r="A578" s="33" t="n"/>
      <c r="C578" s="38">
        <f>IF(B578="","",IFERROR(INDEX('Stock'!$C$2:$C$1000,MATCH(B578,'Stock'!$A$2:$A$1000,0)),""))</f>
        <v/>
      </c>
      <c r="D578" s="35" t="n"/>
      <c r="G578" s="33" t="n"/>
      <c r="H578" s="36">
        <f>IF(B578="","",IFERROR(INDEX('Stock'!$G$2:$G$1000,MATCH(B578,'Stock'!$A$2:$A$1000,0)),""))</f>
        <v/>
      </c>
      <c r="I578" s="36">
        <f>IF(A578="","",EmballageDefaut)</f>
        <v/>
      </c>
      <c r="J578" s="35" t="n"/>
      <c r="K578" s="36">
        <f>IF(OR(A578="",D578=""),"",IF(OR(F578="Cancelled",F578="Returned"),0,D578-N(H578)-N(I578)-N(J578)))</f>
        <v/>
      </c>
      <c r="L578" s="36">
        <f>IF(OR(A578="",D578=""),"",IF(OR(F578="Cancelled",F578="Returned"),0,D578*TauxTotal))</f>
        <v/>
      </c>
      <c r="M578" s="36">
        <f>IF(K578="","",K578-L578)</f>
        <v/>
      </c>
      <c r="N578" s="40">
        <f>IF(OR(K578="",N(D578)=0),"",IF(OR(F578="Cancelled",F578="Returned"),"",M578/D578))</f>
        <v/>
      </c>
      <c r="O578" s="39">
        <f>IF(OR(A578="",B578=""),"",IFERROR(A578-INDEX('Stock'!$H$2:$H$1000,MATCH(B578,'Stock'!$A$2:$A$1000,0)),""))</f>
        <v/>
      </c>
      <c r="P578" s="41">
        <f>IF(G578="","",DATE(YEAR(G578),MONTH(G578),1))</f>
        <v/>
      </c>
    </row>
    <row r="579">
      <c r="A579" s="33" t="n"/>
      <c r="C579" s="38">
        <f>IF(B579="","",IFERROR(INDEX('Stock'!$C$2:$C$1000,MATCH(B579,'Stock'!$A$2:$A$1000,0)),""))</f>
        <v/>
      </c>
      <c r="D579" s="35" t="n"/>
      <c r="G579" s="33" t="n"/>
      <c r="H579" s="36">
        <f>IF(B579="","",IFERROR(INDEX('Stock'!$G$2:$G$1000,MATCH(B579,'Stock'!$A$2:$A$1000,0)),""))</f>
        <v/>
      </c>
      <c r="I579" s="36">
        <f>IF(A579="","",EmballageDefaut)</f>
        <v/>
      </c>
      <c r="J579" s="35" t="n"/>
      <c r="K579" s="36">
        <f>IF(OR(A579="",D579=""),"",IF(OR(F579="Cancelled",F579="Returned"),0,D579-N(H579)-N(I579)-N(J579)))</f>
        <v/>
      </c>
      <c r="L579" s="36">
        <f>IF(OR(A579="",D579=""),"",IF(OR(F579="Cancelled",F579="Returned"),0,D579*TauxTotal))</f>
        <v/>
      </c>
      <c r="M579" s="36">
        <f>IF(K579="","",K579-L579)</f>
        <v/>
      </c>
      <c r="N579" s="40">
        <f>IF(OR(K579="",N(D579)=0),"",IF(OR(F579="Cancelled",F579="Returned"),"",M579/D579))</f>
        <v/>
      </c>
      <c r="O579" s="39">
        <f>IF(OR(A579="",B579=""),"",IFERROR(A579-INDEX('Stock'!$H$2:$H$1000,MATCH(B579,'Stock'!$A$2:$A$1000,0)),""))</f>
        <v/>
      </c>
      <c r="P579" s="41">
        <f>IF(G579="","",DATE(YEAR(G579),MONTH(G579),1))</f>
        <v/>
      </c>
    </row>
    <row r="580">
      <c r="A580" s="33" t="n"/>
      <c r="C580" s="38">
        <f>IF(B580="","",IFERROR(INDEX('Stock'!$C$2:$C$1000,MATCH(B580,'Stock'!$A$2:$A$1000,0)),""))</f>
        <v/>
      </c>
      <c r="D580" s="35" t="n"/>
      <c r="G580" s="33" t="n"/>
      <c r="H580" s="36">
        <f>IF(B580="","",IFERROR(INDEX('Stock'!$G$2:$G$1000,MATCH(B580,'Stock'!$A$2:$A$1000,0)),""))</f>
        <v/>
      </c>
      <c r="I580" s="36">
        <f>IF(A580="","",EmballageDefaut)</f>
        <v/>
      </c>
      <c r="J580" s="35" t="n"/>
      <c r="K580" s="36">
        <f>IF(OR(A580="",D580=""),"",IF(OR(F580="Cancelled",F580="Returned"),0,D580-N(H580)-N(I580)-N(J580)))</f>
        <v/>
      </c>
      <c r="L580" s="36">
        <f>IF(OR(A580="",D580=""),"",IF(OR(F580="Cancelled",F580="Returned"),0,D580*TauxTotal))</f>
        <v/>
      </c>
      <c r="M580" s="36">
        <f>IF(K580="","",K580-L580)</f>
        <v/>
      </c>
      <c r="N580" s="40">
        <f>IF(OR(K580="",N(D580)=0),"",IF(OR(F580="Cancelled",F580="Returned"),"",M580/D580))</f>
        <v/>
      </c>
      <c r="O580" s="39">
        <f>IF(OR(A580="",B580=""),"",IFERROR(A580-INDEX('Stock'!$H$2:$H$1000,MATCH(B580,'Stock'!$A$2:$A$1000,0)),""))</f>
        <v/>
      </c>
      <c r="P580" s="41">
        <f>IF(G580="","",DATE(YEAR(G580),MONTH(G580),1))</f>
        <v/>
      </c>
    </row>
    <row r="581">
      <c r="A581" s="33" t="n"/>
      <c r="C581" s="38">
        <f>IF(B581="","",IFERROR(INDEX('Stock'!$C$2:$C$1000,MATCH(B581,'Stock'!$A$2:$A$1000,0)),""))</f>
        <v/>
      </c>
      <c r="D581" s="35" t="n"/>
      <c r="G581" s="33" t="n"/>
      <c r="H581" s="36">
        <f>IF(B581="","",IFERROR(INDEX('Stock'!$G$2:$G$1000,MATCH(B581,'Stock'!$A$2:$A$1000,0)),""))</f>
        <v/>
      </c>
      <c r="I581" s="36">
        <f>IF(A581="","",EmballageDefaut)</f>
        <v/>
      </c>
      <c r="J581" s="35" t="n"/>
      <c r="K581" s="36">
        <f>IF(OR(A581="",D581=""),"",IF(OR(F581="Cancelled",F581="Returned"),0,D581-N(H581)-N(I581)-N(J581)))</f>
        <v/>
      </c>
      <c r="L581" s="36">
        <f>IF(OR(A581="",D581=""),"",IF(OR(F581="Cancelled",F581="Returned"),0,D581*TauxTotal))</f>
        <v/>
      </c>
      <c r="M581" s="36">
        <f>IF(K581="","",K581-L581)</f>
        <v/>
      </c>
      <c r="N581" s="40">
        <f>IF(OR(K581="",N(D581)=0),"",IF(OR(F581="Cancelled",F581="Returned"),"",M581/D581))</f>
        <v/>
      </c>
      <c r="O581" s="39">
        <f>IF(OR(A581="",B581=""),"",IFERROR(A581-INDEX('Stock'!$H$2:$H$1000,MATCH(B581,'Stock'!$A$2:$A$1000,0)),""))</f>
        <v/>
      </c>
      <c r="P581" s="41">
        <f>IF(G581="","",DATE(YEAR(G581),MONTH(G581),1))</f>
        <v/>
      </c>
    </row>
    <row r="582">
      <c r="A582" s="33" t="n"/>
      <c r="C582" s="38">
        <f>IF(B582="","",IFERROR(INDEX('Stock'!$C$2:$C$1000,MATCH(B582,'Stock'!$A$2:$A$1000,0)),""))</f>
        <v/>
      </c>
      <c r="D582" s="35" t="n"/>
      <c r="G582" s="33" t="n"/>
      <c r="H582" s="36">
        <f>IF(B582="","",IFERROR(INDEX('Stock'!$G$2:$G$1000,MATCH(B582,'Stock'!$A$2:$A$1000,0)),""))</f>
        <v/>
      </c>
      <c r="I582" s="36">
        <f>IF(A582="","",EmballageDefaut)</f>
        <v/>
      </c>
      <c r="J582" s="35" t="n"/>
      <c r="K582" s="36">
        <f>IF(OR(A582="",D582=""),"",IF(OR(F582="Cancelled",F582="Returned"),0,D582-N(H582)-N(I582)-N(J582)))</f>
        <v/>
      </c>
      <c r="L582" s="36">
        <f>IF(OR(A582="",D582=""),"",IF(OR(F582="Cancelled",F582="Returned"),0,D582*TauxTotal))</f>
        <v/>
      </c>
      <c r="M582" s="36">
        <f>IF(K582="","",K582-L582)</f>
        <v/>
      </c>
      <c r="N582" s="40">
        <f>IF(OR(K582="",N(D582)=0),"",IF(OR(F582="Cancelled",F582="Returned"),"",M582/D582))</f>
        <v/>
      </c>
      <c r="O582" s="39">
        <f>IF(OR(A582="",B582=""),"",IFERROR(A582-INDEX('Stock'!$H$2:$H$1000,MATCH(B582,'Stock'!$A$2:$A$1000,0)),""))</f>
        <v/>
      </c>
      <c r="P582" s="41">
        <f>IF(G582="","",DATE(YEAR(G582),MONTH(G582),1))</f>
        <v/>
      </c>
    </row>
    <row r="583">
      <c r="A583" s="33" t="n"/>
      <c r="C583" s="38">
        <f>IF(B583="","",IFERROR(INDEX('Stock'!$C$2:$C$1000,MATCH(B583,'Stock'!$A$2:$A$1000,0)),""))</f>
        <v/>
      </c>
      <c r="D583" s="35" t="n"/>
      <c r="G583" s="33" t="n"/>
      <c r="H583" s="36">
        <f>IF(B583="","",IFERROR(INDEX('Stock'!$G$2:$G$1000,MATCH(B583,'Stock'!$A$2:$A$1000,0)),""))</f>
        <v/>
      </c>
      <c r="I583" s="36">
        <f>IF(A583="","",EmballageDefaut)</f>
        <v/>
      </c>
      <c r="J583" s="35" t="n"/>
      <c r="K583" s="36">
        <f>IF(OR(A583="",D583=""),"",IF(OR(F583="Cancelled",F583="Returned"),0,D583-N(H583)-N(I583)-N(J583)))</f>
        <v/>
      </c>
      <c r="L583" s="36">
        <f>IF(OR(A583="",D583=""),"",IF(OR(F583="Cancelled",F583="Returned"),0,D583*TauxTotal))</f>
        <v/>
      </c>
      <c r="M583" s="36">
        <f>IF(K583="","",K583-L583)</f>
        <v/>
      </c>
      <c r="N583" s="40">
        <f>IF(OR(K583="",N(D583)=0),"",IF(OR(F583="Cancelled",F583="Returned"),"",M583/D583))</f>
        <v/>
      </c>
      <c r="O583" s="39">
        <f>IF(OR(A583="",B583=""),"",IFERROR(A583-INDEX('Stock'!$H$2:$H$1000,MATCH(B583,'Stock'!$A$2:$A$1000,0)),""))</f>
        <v/>
      </c>
      <c r="P583" s="41">
        <f>IF(G583="","",DATE(YEAR(G583),MONTH(G583),1))</f>
        <v/>
      </c>
    </row>
    <row r="584">
      <c r="A584" s="33" t="n"/>
      <c r="C584" s="38">
        <f>IF(B584="","",IFERROR(INDEX('Stock'!$C$2:$C$1000,MATCH(B584,'Stock'!$A$2:$A$1000,0)),""))</f>
        <v/>
      </c>
      <c r="D584" s="35" t="n"/>
      <c r="G584" s="33" t="n"/>
      <c r="H584" s="36">
        <f>IF(B584="","",IFERROR(INDEX('Stock'!$G$2:$G$1000,MATCH(B584,'Stock'!$A$2:$A$1000,0)),""))</f>
        <v/>
      </c>
      <c r="I584" s="36">
        <f>IF(A584="","",EmballageDefaut)</f>
        <v/>
      </c>
      <c r="J584" s="35" t="n"/>
      <c r="K584" s="36">
        <f>IF(OR(A584="",D584=""),"",IF(OR(F584="Cancelled",F584="Returned"),0,D584-N(H584)-N(I584)-N(J584)))</f>
        <v/>
      </c>
      <c r="L584" s="36">
        <f>IF(OR(A584="",D584=""),"",IF(OR(F584="Cancelled",F584="Returned"),0,D584*TauxTotal))</f>
        <v/>
      </c>
      <c r="M584" s="36">
        <f>IF(K584="","",K584-L584)</f>
        <v/>
      </c>
      <c r="N584" s="40">
        <f>IF(OR(K584="",N(D584)=0),"",IF(OR(F584="Cancelled",F584="Returned"),"",M584/D584))</f>
        <v/>
      </c>
      <c r="O584" s="39">
        <f>IF(OR(A584="",B584=""),"",IFERROR(A584-INDEX('Stock'!$H$2:$H$1000,MATCH(B584,'Stock'!$A$2:$A$1000,0)),""))</f>
        <v/>
      </c>
      <c r="P584" s="41">
        <f>IF(G584="","",DATE(YEAR(G584),MONTH(G584),1))</f>
        <v/>
      </c>
    </row>
    <row r="585">
      <c r="A585" s="33" t="n"/>
      <c r="C585" s="38">
        <f>IF(B585="","",IFERROR(INDEX('Stock'!$C$2:$C$1000,MATCH(B585,'Stock'!$A$2:$A$1000,0)),""))</f>
        <v/>
      </c>
      <c r="D585" s="35" t="n"/>
      <c r="G585" s="33" t="n"/>
      <c r="H585" s="36">
        <f>IF(B585="","",IFERROR(INDEX('Stock'!$G$2:$G$1000,MATCH(B585,'Stock'!$A$2:$A$1000,0)),""))</f>
        <v/>
      </c>
      <c r="I585" s="36">
        <f>IF(A585="","",EmballageDefaut)</f>
        <v/>
      </c>
      <c r="J585" s="35" t="n"/>
      <c r="K585" s="36">
        <f>IF(OR(A585="",D585=""),"",IF(OR(F585="Cancelled",F585="Returned"),0,D585-N(H585)-N(I585)-N(J585)))</f>
        <v/>
      </c>
      <c r="L585" s="36">
        <f>IF(OR(A585="",D585=""),"",IF(OR(F585="Cancelled",F585="Returned"),0,D585*TauxTotal))</f>
        <v/>
      </c>
      <c r="M585" s="36">
        <f>IF(K585="","",K585-L585)</f>
        <v/>
      </c>
      <c r="N585" s="40">
        <f>IF(OR(K585="",N(D585)=0),"",IF(OR(F585="Cancelled",F585="Returned"),"",M585/D585))</f>
        <v/>
      </c>
      <c r="O585" s="39">
        <f>IF(OR(A585="",B585=""),"",IFERROR(A585-INDEX('Stock'!$H$2:$H$1000,MATCH(B585,'Stock'!$A$2:$A$1000,0)),""))</f>
        <v/>
      </c>
      <c r="P585" s="41">
        <f>IF(G585="","",DATE(YEAR(G585),MONTH(G585),1))</f>
        <v/>
      </c>
    </row>
    <row r="586">
      <c r="A586" s="33" t="n"/>
      <c r="C586" s="38">
        <f>IF(B586="","",IFERROR(INDEX('Stock'!$C$2:$C$1000,MATCH(B586,'Stock'!$A$2:$A$1000,0)),""))</f>
        <v/>
      </c>
      <c r="D586" s="35" t="n"/>
      <c r="G586" s="33" t="n"/>
      <c r="H586" s="36">
        <f>IF(B586="","",IFERROR(INDEX('Stock'!$G$2:$G$1000,MATCH(B586,'Stock'!$A$2:$A$1000,0)),""))</f>
        <v/>
      </c>
      <c r="I586" s="36">
        <f>IF(A586="","",EmballageDefaut)</f>
        <v/>
      </c>
      <c r="J586" s="35" t="n"/>
      <c r="K586" s="36">
        <f>IF(OR(A586="",D586=""),"",IF(OR(F586="Cancelled",F586="Returned"),0,D586-N(H586)-N(I586)-N(J586)))</f>
        <v/>
      </c>
      <c r="L586" s="36">
        <f>IF(OR(A586="",D586=""),"",IF(OR(F586="Cancelled",F586="Returned"),0,D586*TauxTotal))</f>
        <v/>
      </c>
      <c r="M586" s="36">
        <f>IF(K586="","",K586-L586)</f>
        <v/>
      </c>
      <c r="N586" s="40">
        <f>IF(OR(K586="",N(D586)=0),"",IF(OR(F586="Cancelled",F586="Returned"),"",M586/D586))</f>
        <v/>
      </c>
      <c r="O586" s="39">
        <f>IF(OR(A586="",B586=""),"",IFERROR(A586-INDEX('Stock'!$H$2:$H$1000,MATCH(B586,'Stock'!$A$2:$A$1000,0)),""))</f>
        <v/>
      </c>
      <c r="P586" s="41">
        <f>IF(G586="","",DATE(YEAR(G586),MONTH(G586),1))</f>
        <v/>
      </c>
    </row>
    <row r="587">
      <c r="A587" s="33" t="n"/>
      <c r="C587" s="38">
        <f>IF(B587="","",IFERROR(INDEX('Stock'!$C$2:$C$1000,MATCH(B587,'Stock'!$A$2:$A$1000,0)),""))</f>
        <v/>
      </c>
      <c r="D587" s="35" t="n"/>
      <c r="G587" s="33" t="n"/>
      <c r="H587" s="36">
        <f>IF(B587="","",IFERROR(INDEX('Stock'!$G$2:$G$1000,MATCH(B587,'Stock'!$A$2:$A$1000,0)),""))</f>
        <v/>
      </c>
      <c r="I587" s="36">
        <f>IF(A587="","",EmballageDefaut)</f>
        <v/>
      </c>
      <c r="J587" s="35" t="n"/>
      <c r="K587" s="36">
        <f>IF(OR(A587="",D587=""),"",IF(OR(F587="Cancelled",F587="Returned"),0,D587-N(H587)-N(I587)-N(J587)))</f>
        <v/>
      </c>
      <c r="L587" s="36">
        <f>IF(OR(A587="",D587=""),"",IF(OR(F587="Cancelled",F587="Returned"),0,D587*TauxTotal))</f>
        <v/>
      </c>
      <c r="M587" s="36">
        <f>IF(K587="","",K587-L587)</f>
        <v/>
      </c>
      <c r="N587" s="40">
        <f>IF(OR(K587="",N(D587)=0),"",IF(OR(F587="Cancelled",F587="Returned"),"",M587/D587))</f>
        <v/>
      </c>
      <c r="O587" s="39">
        <f>IF(OR(A587="",B587=""),"",IFERROR(A587-INDEX('Stock'!$H$2:$H$1000,MATCH(B587,'Stock'!$A$2:$A$1000,0)),""))</f>
        <v/>
      </c>
      <c r="P587" s="41">
        <f>IF(G587="","",DATE(YEAR(G587),MONTH(G587),1))</f>
        <v/>
      </c>
    </row>
    <row r="588">
      <c r="A588" s="33" t="n"/>
      <c r="C588" s="38">
        <f>IF(B588="","",IFERROR(INDEX('Stock'!$C$2:$C$1000,MATCH(B588,'Stock'!$A$2:$A$1000,0)),""))</f>
        <v/>
      </c>
      <c r="D588" s="35" t="n"/>
      <c r="G588" s="33" t="n"/>
      <c r="H588" s="36">
        <f>IF(B588="","",IFERROR(INDEX('Stock'!$G$2:$G$1000,MATCH(B588,'Stock'!$A$2:$A$1000,0)),""))</f>
        <v/>
      </c>
      <c r="I588" s="36">
        <f>IF(A588="","",EmballageDefaut)</f>
        <v/>
      </c>
      <c r="J588" s="35" t="n"/>
      <c r="K588" s="36">
        <f>IF(OR(A588="",D588=""),"",IF(OR(F588="Cancelled",F588="Returned"),0,D588-N(H588)-N(I588)-N(J588)))</f>
        <v/>
      </c>
      <c r="L588" s="36">
        <f>IF(OR(A588="",D588=""),"",IF(OR(F588="Cancelled",F588="Returned"),0,D588*TauxTotal))</f>
        <v/>
      </c>
      <c r="M588" s="36">
        <f>IF(K588="","",K588-L588)</f>
        <v/>
      </c>
      <c r="N588" s="40">
        <f>IF(OR(K588="",N(D588)=0),"",IF(OR(F588="Cancelled",F588="Returned"),"",M588/D588))</f>
        <v/>
      </c>
      <c r="O588" s="39">
        <f>IF(OR(A588="",B588=""),"",IFERROR(A588-INDEX('Stock'!$H$2:$H$1000,MATCH(B588,'Stock'!$A$2:$A$1000,0)),""))</f>
        <v/>
      </c>
      <c r="P588" s="41">
        <f>IF(G588="","",DATE(YEAR(G588),MONTH(G588),1))</f>
        <v/>
      </c>
    </row>
    <row r="589">
      <c r="A589" s="33" t="n"/>
      <c r="C589" s="38">
        <f>IF(B589="","",IFERROR(INDEX('Stock'!$C$2:$C$1000,MATCH(B589,'Stock'!$A$2:$A$1000,0)),""))</f>
        <v/>
      </c>
      <c r="D589" s="35" t="n"/>
      <c r="G589" s="33" t="n"/>
      <c r="H589" s="36">
        <f>IF(B589="","",IFERROR(INDEX('Stock'!$G$2:$G$1000,MATCH(B589,'Stock'!$A$2:$A$1000,0)),""))</f>
        <v/>
      </c>
      <c r="I589" s="36">
        <f>IF(A589="","",EmballageDefaut)</f>
        <v/>
      </c>
      <c r="J589" s="35" t="n"/>
      <c r="K589" s="36">
        <f>IF(OR(A589="",D589=""),"",IF(OR(F589="Cancelled",F589="Returned"),0,D589-N(H589)-N(I589)-N(J589)))</f>
        <v/>
      </c>
      <c r="L589" s="36">
        <f>IF(OR(A589="",D589=""),"",IF(OR(F589="Cancelled",F589="Returned"),0,D589*TauxTotal))</f>
        <v/>
      </c>
      <c r="M589" s="36">
        <f>IF(K589="","",K589-L589)</f>
        <v/>
      </c>
      <c r="N589" s="40">
        <f>IF(OR(K589="",N(D589)=0),"",IF(OR(F589="Cancelled",F589="Returned"),"",M589/D589))</f>
        <v/>
      </c>
      <c r="O589" s="39">
        <f>IF(OR(A589="",B589=""),"",IFERROR(A589-INDEX('Stock'!$H$2:$H$1000,MATCH(B589,'Stock'!$A$2:$A$1000,0)),""))</f>
        <v/>
      </c>
      <c r="P589" s="41">
        <f>IF(G589="","",DATE(YEAR(G589),MONTH(G589),1))</f>
        <v/>
      </c>
    </row>
    <row r="590">
      <c r="A590" s="33" t="n"/>
      <c r="C590" s="38">
        <f>IF(B590="","",IFERROR(INDEX('Stock'!$C$2:$C$1000,MATCH(B590,'Stock'!$A$2:$A$1000,0)),""))</f>
        <v/>
      </c>
      <c r="D590" s="35" t="n"/>
      <c r="G590" s="33" t="n"/>
      <c r="H590" s="36">
        <f>IF(B590="","",IFERROR(INDEX('Stock'!$G$2:$G$1000,MATCH(B590,'Stock'!$A$2:$A$1000,0)),""))</f>
        <v/>
      </c>
      <c r="I590" s="36">
        <f>IF(A590="","",EmballageDefaut)</f>
        <v/>
      </c>
      <c r="J590" s="35" t="n"/>
      <c r="K590" s="36">
        <f>IF(OR(A590="",D590=""),"",IF(OR(F590="Cancelled",F590="Returned"),0,D590-N(H590)-N(I590)-N(J590)))</f>
        <v/>
      </c>
      <c r="L590" s="36">
        <f>IF(OR(A590="",D590=""),"",IF(OR(F590="Cancelled",F590="Returned"),0,D590*TauxTotal))</f>
        <v/>
      </c>
      <c r="M590" s="36">
        <f>IF(K590="","",K590-L590)</f>
        <v/>
      </c>
      <c r="N590" s="40">
        <f>IF(OR(K590="",N(D590)=0),"",IF(OR(F590="Cancelled",F590="Returned"),"",M590/D590))</f>
        <v/>
      </c>
      <c r="O590" s="39">
        <f>IF(OR(A590="",B590=""),"",IFERROR(A590-INDEX('Stock'!$H$2:$H$1000,MATCH(B590,'Stock'!$A$2:$A$1000,0)),""))</f>
        <v/>
      </c>
      <c r="P590" s="41">
        <f>IF(G590="","",DATE(YEAR(G590),MONTH(G590),1))</f>
        <v/>
      </c>
    </row>
    <row r="591">
      <c r="A591" s="33" t="n"/>
      <c r="C591" s="38">
        <f>IF(B591="","",IFERROR(INDEX('Stock'!$C$2:$C$1000,MATCH(B591,'Stock'!$A$2:$A$1000,0)),""))</f>
        <v/>
      </c>
      <c r="D591" s="35" t="n"/>
      <c r="G591" s="33" t="n"/>
      <c r="H591" s="36">
        <f>IF(B591="","",IFERROR(INDEX('Stock'!$G$2:$G$1000,MATCH(B591,'Stock'!$A$2:$A$1000,0)),""))</f>
        <v/>
      </c>
      <c r="I591" s="36">
        <f>IF(A591="","",EmballageDefaut)</f>
        <v/>
      </c>
      <c r="J591" s="35" t="n"/>
      <c r="K591" s="36">
        <f>IF(OR(A591="",D591=""),"",IF(OR(F591="Cancelled",F591="Returned"),0,D591-N(H591)-N(I591)-N(J591)))</f>
        <v/>
      </c>
      <c r="L591" s="36">
        <f>IF(OR(A591="",D591=""),"",IF(OR(F591="Cancelled",F591="Returned"),0,D591*TauxTotal))</f>
        <v/>
      </c>
      <c r="M591" s="36">
        <f>IF(K591="","",K591-L591)</f>
        <v/>
      </c>
      <c r="N591" s="40">
        <f>IF(OR(K591="",N(D591)=0),"",IF(OR(F591="Cancelled",F591="Returned"),"",M591/D591))</f>
        <v/>
      </c>
      <c r="O591" s="39">
        <f>IF(OR(A591="",B591=""),"",IFERROR(A591-INDEX('Stock'!$H$2:$H$1000,MATCH(B591,'Stock'!$A$2:$A$1000,0)),""))</f>
        <v/>
      </c>
      <c r="P591" s="41">
        <f>IF(G591="","",DATE(YEAR(G591),MONTH(G591),1))</f>
        <v/>
      </c>
    </row>
    <row r="592">
      <c r="A592" s="33" t="n"/>
      <c r="C592" s="38">
        <f>IF(B592="","",IFERROR(INDEX('Stock'!$C$2:$C$1000,MATCH(B592,'Stock'!$A$2:$A$1000,0)),""))</f>
        <v/>
      </c>
      <c r="D592" s="35" t="n"/>
      <c r="G592" s="33" t="n"/>
      <c r="H592" s="36">
        <f>IF(B592="","",IFERROR(INDEX('Stock'!$G$2:$G$1000,MATCH(B592,'Stock'!$A$2:$A$1000,0)),""))</f>
        <v/>
      </c>
      <c r="I592" s="36">
        <f>IF(A592="","",EmballageDefaut)</f>
        <v/>
      </c>
      <c r="J592" s="35" t="n"/>
      <c r="K592" s="36">
        <f>IF(OR(A592="",D592=""),"",IF(OR(F592="Cancelled",F592="Returned"),0,D592-N(H592)-N(I592)-N(J592)))</f>
        <v/>
      </c>
      <c r="L592" s="36">
        <f>IF(OR(A592="",D592=""),"",IF(OR(F592="Cancelled",F592="Returned"),0,D592*TauxTotal))</f>
        <v/>
      </c>
      <c r="M592" s="36">
        <f>IF(K592="","",K592-L592)</f>
        <v/>
      </c>
      <c r="N592" s="40">
        <f>IF(OR(K592="",N(D592)=0),"",IF(OR(F592="Cancelled",F592="Returned"),"",M592/D592))</f>
        <v/>
      </c>
      <c r="O592" s="39">
        <f>IF(OR(A592="",B592=""),"",IFERROR(A592-INDEX('Stock'!$H$2:$H$1000,MATCH(B592,'Stock'!$A$2:$A$1000,0)),""))</f>
        <v/>
      </c>
      <c r="P592" s="41">
        <f>IF(G592="","",DATE(YEAR(G592),MONTH(G592),1))</f>
        <v/>
      </c>
    </row>
    <row r="593">
      <c r="A593" s="33" t="n"/>
      <c r="C593" s="38">
        <f>IF(B593="","",IFERROR(INDEX('Stock'!$C$2:$C$1000,MATCH(B593,'Stock'!$A$2:$A$1000,0)),""))</f>
        <v/>
      </c>
      <c r="D593" s="35" t="n"/>
      <c r="G593" s="33" t="n"/>
      <c r="H593" s="36">
        <f>IF(B593="","",IFERROR(INDEX('Stock'!$G$2:$G$1000,MATCH(B593,'Stock'!$A$2:$A$1000,0)),""))</f>
        <v/>
      </c>
      <c r="I593" s="36">
        <f>IF(A593="","",EmballageDefaut)</f>
        <v/>
      </c>
      <c r="J593" s="35" t="n"/>
      <c r="K593" s="36">
        <f>IF(OR(A593="",D593=""),"",IF(OR(F593="Cancelled",F593="Returned"),0,D593-N(H593)-N(I593)-N(J593)))</f>
        <v/>
      </c>
      <c r="L593" s="36">
        <f>IF(OR(A593="",D593=""),"",IF(OR(F593="Cancelled",F593="Returned"),0,D593*TauxTotal))</f>
        <v/>
      </c>
      <c r="M593" s="36">
        <f>IF(K593="","",K593-L593)</f>
        <v/>
      </c>
      <c r="N593" s="40">
        <f>IF(OR(K593="",N(D593)=0),"",IF(OR(F593="Cancelled",F593="Returned"),"",M593/D593))</f>
        <v/>
      </c>
      <c r="O593" s="39">
        <f>IF(OR(A593="",B593=""),"",IFERROR(A593-INDEX('Stock'!$H$2:$H$1000,MATCH(B593,'Stock'!$A$2:$A$1000,0)),""))</f>
        <v/>
      </c>
      <c r="P593" s="41">
        <f>IF(G593="","",DATE(YEAR(G593),MONTH(G593),1))</f>
        <v/>
      </c>
    </row>
    <row r="594">
      <c r="A594" s="33" t="n"/>
      <c r="C594" s="38">
        <f>IF(B594="","",IFERROR(INDEX('Stock'!$C$2:$C$1000,MATCH(B594,'Stock'!$A$2:$A$1000,0)),""))</f>
        <v/>
      </c>
      <c r="D594" s="35" t="n"/>
      <c r="G594" s="33" t="n"/>
      <c r="H594" s="36">
        <f>IF(B594="","",IFERROR(INDEX('Stock'!$G$2:$G$1000,MATCH(B594,'Stock'!$A$2:$A$1000,0)),""))</f>
        <v/>
      </c>
      <c r="I594" s="36">
        <f>IF(A594="","",EmballageDefaut)</f>
        <v/>
      </c>
      <c r="J594" s="35" t="n"/>
      <c r="K594" s="36">
        <f>IF(OR(A594="",D594=""),"",IF(OR(F594="Cancelled",F594="Returned"),0,D594-N(H594)-N(I594)-N(J594)))</f>
        <v/>
      </c>
      <c r="L594" s="36">
        <f>IF(OR(A594="",D594=""),"",IF(OR(F594="Cancelled",F594="Returned"),0,D594*TauxTotal))</f>
        <v/>
      </c>
      <c r="M594" s="36">
        <f>IF(K594="","",K594-L594)</f>
        <v/>
      </c>
      <c r="N594" s="40">
        <f>IF(OR(K594="",N(D594)=0),"",IF(OR(F594="Cancelled",F594="Returned"),"",M594/D594))</f>
        <v/>
      </c>
      <c r="O594" s="39">
        <f>IF(OR(A594="",B594=""),"",IFERROR(A594-INDEX('Stock'!$H$2:$H$1000,MATCH(B594,'Stock'!$A$2:$A$1000,0)),""))</f>
        <v/>
      </c>
      <c r="P594" s="41">
        <f>IF(G594="","",DATE(YEAR(G594),MONTH(G594),1))</f>
        <v/>
      </c>
    </row>
    <row r="595">
      <c r="A595" s="33" t="n"/>
      <c r="C595" s="38">
        <f>IF(B595="","",IFERROR(INDEX('Stock'!$C$2:$C$1000,MATCH(B595,'Stock'!$A$2:$A$1000,0)),""))</f>
        <v/>
      </c>
      <c r="D595" s="35" t="n"/>
      <c r="G595" s="33" t="n"/>
      <c r="H595" s="36">
        <f>IF(B595="","",IFERROR(INDEX('Stock'!$G$2:$G$1000,MATCH(B595,'Stock'!$A$2:$A$1000,0)),""))</f>
        <v/>
      </c>
      <c r="I595" s="36">
        <f>IF(A595="","",EmballageDefaut)</f>
        <v/>
      </c>
      <c r="J595" s="35" t="n"/>
      <c r="K595" s="36">
        <f>IF(OR(A595="",D595=""),"",IF(OR(F595="Cancelled",F595="Returned"),0,D595-N(H595)-N(I595)-N(J595)))</f>
        <v/>
      </c>
      <c r="L595" s="36">
        <f>IF(OR(A595="",D595=""),"",IF(OR(F595="Cancelled",F595="Returned"),0,D595*TauxTotal))</f>
        <v/>
      </c>
      <c r="M595" s="36">
        <f>IF(K595="","",K595-L595)</f>
        <v/>
      </c>
      <c r="N595" s="40">
        <f>IF(OR(K595="",N(D595)=0),"",IF(OR(F595="Cancelled",F595="Returned"),"",M595/D595))</f>
        <v/>
      </c>
      <c r="O595" s="39">
        <f>IF(OR(A595="",B595=""),"",IFERROR(A595-INDEX('Stock'!$H$2:$H$1000,MATCH(B595,'Stock'!$A$2:$A$1000,0)),""))</f>
        <v/>
      </c>
      <c r="P595" s="41">
        <f>IF(G595="","",DATE(YEAR(G595),MONTH(G595),1))</f>
        <v/>
      </c>
    </row>
    <row r="596">
      <c r="A596" s="33" t="n"/>
      <c r="C596" s="38">
        <f>IF(B596="","",IFERROR(INDEX('Stock'!$C$2:$C$1000,MATCH(B596,'Stock'!$A$2:$A$1000,0)),""))</f>
        <v/>
      </c>
      <c r="D596" s="35" t="n"/>
      <c r="G596" s="33" t="n"/>
      <c r="H596" s="36">
        <f>IF(B596="","",IFERROR(INDEX('Stock'!$G$2:$G$1000,MATCH(B596,'Stock'!$A$2:$A$1000,0)),""))</f>
        <v/>
      </c>
      <c r="I596" s="36">
        <f>IF(A596="","",EmballageDefaut)</f>
        <v/>
      </c>
      <c r="J596" s="35" t="n"/>
      <c r="K596" s="36">
        <f>IF(OR(A596="",D596=""),"",IF(OR(F596="Cancelled",F596="Returned"),0,D596-N(H596)-N(I596)-N(J596)))</f>
        <v/>
      </c>
      <c r="L596" s="36">
        <f>IF(OR(A596="",D596=""),"",IF(OR(F596="Cancelled",F596="Returned"),0,D596*TauxTotal))</f>
        <v/>
      </c>
      <c r="M596" s="36">
        <f>IF(K596="","",K596-L596)</f>
        <v/>
      </c>
      <c r="N596" s="40">
        <f>IF(OR(K596="",N(D596)=0),"",IF(OR(F596="Cancelled",F596="Returned"),"",M596/D596))</f>
        <v/>
      </c>
      <c r="O596" s="39">
        <f>IF(OR(A596="",B596=""),"",IFERROR(A596-INDEX('Stock'!$H$2:$H$1000,MATCH(B596,'Stock'!$A$2:$A$1000,0)),""))</f>
        <v/>
      </c>
      <c r="P596" s="41">
        <f>IF(G596="","",DATE(YEAR(G596),MONTH(G596),1))</f>
        <v/>
      </c>
    </row>
    <row r="597">
      <c r="A597" s="33" t="n"/>
      <c r="C597" s="38">
        <f>IF(B597="","",IFERROR(INDEX('Stock'!$C$2:$C$1000,MATCH(B597,'Stock'!$A$2:$A$1000,0)),""))</f>
        <v/>
      </c>
      <c r="D597" s="35" t="n"/>
      <c r="G597" s="33" t="n"/>
      <c r="H597" s="36">
        <f>IF(B597="","",IFERROR(INDEX('Stock'!$G$2:$G$1000,MATCH(B597,'Stock'!$A$2:$A$1000,0)),""))</f>
        <v/>
      </c>
      <c r="I597" s="36">
        <f>IF(A597="","",EmballageDefaut)</f>
        <v/>
      </c>
      <c r="J597" s="35" t="n"/>
      <c r="K597" s="36">
        <f>IF(OR(A597="",D597=""),"",IF(OR(F597="Cancelled",F597="Returned"),0,D597-N(H597)-N(I597)-N(J597)))</f>
        <v/>
      </c>
      <c r="L597" s="36">
        <f>IF(OR(A597="",D597=""),"",IF(OR(F597="Cancelled",F597="Returned"),0,D597*TauxTotal))</f>
        <v/>
      </c>
      <c r="M597" s="36">
        <f>IF(K597="","",K597-L597)</f>
        <v/>
      </c>
      <c r="N597" s="40">
        <f>IF(OR(K597="",N(D597)=0),"",IF(OR(F597="Cancelled",F597="Returned"),"",M597/D597))</f>
        <v/>
      </c>
      <c r="O597" s="39">
        <f>IF(OR(A597="",B597=""),"",IFERROR(A597-INDEX('Stock'!$H$2:$H$1000,MATCH(B597,'Stock'!$A$2:$A$1000,0)),""))</f>
        <v/>
      </c>
      <c r="P597" s="41">
        <f>IF(G597="","",DATE(YEAR(G597),MONTH(G597),1))</f>
        <v/>
      </c>
    </row>
    <row r="598">
      <c r="A598" s="33" t="n"/>
      <c r="C598" s="38">
        <f>IF(B598="","",IFERROR(INDEX('Stock'!$C$2:$C$1000,MATCH(B598,'Stock'!$A$2:$A$1000,0)),""))</f>
        <v/>
      </c>
      <c r="D598" s="35" t="n"/>
      <c r="G598" s="33" t="n"/>
      <c r="H598" s="36">
        <f>IF(B598="","",IFERROR(INDEX('Stock'!$G$2:$G$1000,MATCH(B598,'Stock'!$A$2:$A$1000,0)),""))</f>
        <v/>
      </c>
      <c r="I598" s="36">
        <f>IF(A598="","",EmballageDefaut)</f>
        <v/>
      </c>
      <c r="J598" s="35" t="n"/>
      <c r="K598" s="36">
        <f>IF(OR(A598="",D598=""),"",IF(OR(F598="Cancelled",F598="Returned"),0,D598-N(H598)-N(I598)-N(J598)))</f>
        <v/>
      </c>
      <c r="L598" s="36">
        <f>IF(OR(A598="",D598=""),"",IF(OR(F598="Cancelled",F598="Returned"),0,D598*TauxTotal))</f>
        <v/>
      </c>
      <c r="M598" s="36">
        <f>IF(K598="","",K598-L598)</f>
        <v/>
      </c>
      <c r="N598" s="40">
        <f>IF(OR(K598="",N(D598)=0),"",IF(OR(F598="Cancelled",F598="Returned"),"",M598/D598))</f>
        <v/>
      </c>
      <c r="O598" s="39">
        <f>IF(OR(A598="",B598=""),"",IFERROR(A598-INDEX('Stock'!$H$2:$H$1000,MATCH(B598,'Stock'!$A$2:$A$1000,0)),""))</f>
        <v/>
      </c>
      <c r="P598" s="41">
        <f>IF(G598="","",DATE(YEAR(G598),MONTH(G598),1))</f>
        <v/>
      </c>
    </row>
    <row r="599">
      <c r="A599" s="33" t="n"/>
      <c r="C599" s="38">
        <f>IF(B599="","",IFERROR(INDEX('Stock'!$C$2:$C$1000,MATCH(B599,'Stock'!$A$2:$A$1000,0)),""))</f>
        <v/>
      </c>
      <c r="D599" s="35" t="n"/>
      <c r="G599" s="33" t="n"/>
      <c r="H599" s="36">
        <f>IF(B599="","",IFERROR(INDEX('Stock'!$G$2:$G$1000,MATCH(B599,'Stock'!$A$2:$A$1000,0)),""))</f>
        <v/>
      </c>
      <c r="I599" s="36">
        <f>IF(A599="","",EmballageDefaut)</f>
        <v/>
      </c>
      <c r="J599" s="35" t="n"/>
      <c r="K599" s="36">
        <f>IF(OR(A599="",D599=""),"",IF(OR(F599="Cancelled",F599="Returned"),0,D599-N(H599)-N(I599)-N(J599)))</f>
        <v/>
      </c>
      <c r="L599" s="36">
        <f>IF(OR(A599="",D599=""),"",IF(OR(F599="Cancelled",F599="Returned"),0,D599*TauxTotal))</f>
        <v/>
      </c>
      <c r="M599" s="36">
        <f>IF(K599="","",K599-L599)</f>
        <v/>
      </c>
      <c r="N599" s="40">
        <f>IF(OR(K599="",N(D599)=0),"",IF(OR(F599="Cancelled",F599="Returned"),"",M599/D599))</f>
        <v/>
      </c>
      <c r="O599" s="39">
        <f>IF(OR(A599="",B599=""),"",IFERROR(A599-INDEX('Stock'!$H$2:$H$1000,MATCH(B599,'Stock'!$A$2:$A$1000,0)),""))</f>
        <v/>
      </c>
      <c r="P599" s="41">
        <f>IF(G599="","",DATE(YEAR(G599),MONTH(G599),1))</f>
        <v/>
      </c>
    </row>
    <row r="600">
      <c r="A600" s="33" t="n"/>
      <c r="C600" s="38">
        <f>IF(B600="","",IFERROR(INDEX('Stock'!$C$2:$C$1000,MATCH(B600,'Stock'!$A$2:$A$1000,0)),""))</f>
        <v/>
      </c>
      <c r="D600" s="35" t="n"/>
      <c r="G600" s="33" t="n"/>
      <c r="H600" s="36">
        <f>IF(B600="","",IFERROR(INDEX('Stock'!$G$2:$G$1000,MATCH(B600,'Stock'!$A$2:$A$1000,0)),""))</f>
        <v/>
      </c>
      <c r="I600" s="36">
        <f>IF(A600="","",EmballageDefaut)</f>
        <v/>
      </c>
      <c r="J600" s="35" t="n"/>
      <c r="K600" s="36">
        <f>IF(OR(A600="",D600=""),"",IF(OR(F600="Cancelled",F600="Returned"),0,D600-N(H600)-N(I600)-N(J600)))</f>
        <v/>
      </c>
      <c r="L600" s="36">
        <f>IF(OR(A600="",D600=""),"",IF(OR(F600="Cancelled",F600="Returned"),0,D600*TauxTotal))</f>
        <v/>
      </c>
      <c r="M600" s="36">
        <f>IF(K600="","",K600-L600)</f>
        <v/>
      </c>
      <c r="N600" s="40">
        <f>IF(OR(K600="",N(D600)=0),"",IF(OR(F600="Cancelled",F600="Returned"),"",M600/D600))</f>
        <v/>
      </c>
      <c r="O600" s="39">
        <f>IF(OR(A600="",B600=""),"",IFERROR(A600-INDEX('Stock'!$H$2:$H$1000,MATCH(B600,'Stock'!$A$2:$A$1000,0)),""))</f>
        <v/>
      </c>
      <c r="P600" s="41">
        <f>IF(G600="","",DATE(YEAR(G600),MONTH(G600),1))</f>
        <v/>
      </c>
    </row>
    <row r="601">
      <c r="A601" s="33" t="n"/>
      <c r="C601" s="38">
        <f>IF(B601="","",IFERROR(INDEX('Stock'!$C$2:$C$1000,MATCH(B601,'Stock'!$A$2:$A$1000,0)),""))</f>
        <v/>
      </c>
      <c r="D601" s="35" t="n"/>
      <c r="G601" s="33" t="n"/>
      <c r="H601" s="36">
        <f>IF(B601="","",IFERROR(INDEX('Stock'!$G$2:$G$1000,MATCH(B601,'Stock'!$A$2:$A$1000,0)),""))</f>
        <v/>
      </c>
      <c r="I601" s="36">
        <f>IF(A601="","",EmballageDefaut)</f>
        <v/>
      </c>
      <c r="J601" s="35" t="n"/>
      <c r="K601" s="36">
        <f>IF(OR(A601="",D601=""),"",IF(OR(F601="Cancelled",F601="Returned"),0,D601-N(H601)-N(I601)-N(J601)))</f>
        <v/>
      </c>
      <c r="L601" s="36">
        <f>IF(OR(A601="",D601=""),"",IF(OR(F601="Cancelled",F601="Returned"),0,D601*TauxTotal))</f>
        <v/>
      </c>
      <c r="M601" s="36">
        <f>IF(K601="","",K601-L601)</f>
        <v/>
      </c>
      <c r="N601" s="40">
        <f>IF(OR(K601="",N(D601)=0),"",IF(OR(F601="Cancelled",F601="Returned"),"",M601/D601))</f>
        <v/>
      </c>
      <c r="O601" s="39">
        <f>IF(OR(A601="",B601=""),"",IFERROR(A601-INDEX('Stock'!$H$2:$H$1000,MATCH(B601,'Stock'!$A$2:$A$1000,0)),""))</f>
        <v/>
      </c>
      <c r="P601" s="41">
        <f>IF(G601="","",DATE(YEAR(G601),MONTH(G601),1))</f>
        <v/>
      </c>
    </row>
    <row r="602">
      <c r="A602" s="33" t="n"/>
      <c r="C602" s="38">
        <f>IF(B602="","",IFERROR(INDEX('Stock'!$C$2:$C$1000,MATCH(B602,'Stock'!$A$2:$A$1000,0)),""))</f>
        <v/>
      </c>
      <c r="D602" s="35" t="n"/>
      <c r="G602" s="33" t="n"/>
      <c r="H602" s="36">
        <f>IF(B602="","",IFERROR(INDEX('Stock'!$G$2:$G$1000,MATCH(B602,'Stock'!$A$2:$A$1000,0)),""))</f>
        <v/>
      </c>
      <c r="I602" s="36">
        <f>IF(A602="","",EmballageDefaut)</f>
        <v/>
      </c>
      <c r="J602" s="35" t="n"/>
      <c r="K602" s="36">
        <f>IF(OR(A602="",D602=""),"",IF(OR(F602="Cancelled",F602="Returned"),0,D602-N(H602)-N(I602)-N(J602)))</f>
        <v/>
      </c>
      <c r="L602" s="36">
        <f>IF(OR(A602="",D602=""),"",IF(OR(F602="Cancelled",F602="Returned"),0,D602*TauxTotal))</f>
        <v/>
      </c>
      <c r="M602" s="36">
        <f>IF(K602="","",K602-L602)</f>
        <v/>
      </c>
      <c r="N602" s="40">
        <f>IF(OR(K602="",N(D602)=0),"",IF(OR(F602="Cancelled",F602="Returned"),"",M602/D602))</f>
        <v/>
      </c>
      <c r="O602" s="39">
        <f>IF(OR(A602="",B602=""),"",IFERROR(A602-INDEX('Stock'!$H$2:$H$1000,MATCH(B602,'Stock'!$A$2:$A$1000,0)),""))</f>
        <v/>
      </c>
      <c r="P602" s="41">
        <f>IF(G602="","",DATE(YEAR(G602),MONTH(G602),1))</f>
        <v/>
      </c>
    </row>
    <row r="603">
      <c r="A603" s="33" t="n"/>
      <c r="C603" s="38">
        <f>IF(B603="","",IFERROR(INDEX('Stock'!$C$2:$C$1000,MATCH(B603,'Stock'!$A$2:$A$1000,0)),""))</f>
        <v/>
      </c>
      <c r="D603" s="35" t="n"/>
      <c r="G603" s="33" t="n"/>
      <c r="H603" s="36">
        <f>IF(B603="","",IFERROR(INDEX('Stock'!$G$2:$G$1000,MATCH(B603,'Stock'!$A$2:$A$1000,0)),""))</f>
        <v/>
      </c>
      <c r="I603" s="36">
        <f>IF(A603="","",EmballageDefaut)</f>
        <v/>
      </c>
      <c r="J603" s="35" t="n"/>
      <c r="K603" s="36">
        <f>IF(OR(A603="",D603=""),"",IF(OR(F603="Cancelled",F603="Returned"),0,D603-N(H603)-N(I603)-N(J603)))</f>
        <v/>
      </c>
      <c r="L603" s="36">
        <f>IF(OR(A603="",D603=""),"",IF(OR(F603="Cancelled",F603="Returned"),0,D603*TauxTotal))</f>
        <v/>
      </c>
      <c r="M603" s="36">
        <f>IF(K603="","",K603-L603)</f>
        <v/>
      </c>
      <c r="N603" s="40">
        <f>IF(OR(K603="",N(D603)=0),"",IF(OR(F603="Cancelled",F603="Returned"),"",M603/D603))</f>
        <v/>
      </c>
      <c r="O603" s="39">
        <f>IF(OR(A603="",B603=""),"",IFERROR(A603-INDEX('Stock'!$H$2:$H$1000,MATCH(B603,'Stock'!$A$2:$A$1000,0)),""))</f>
        <v/>
      </c>
      <c r="P603" s="41">
        <f>IF(G603="","",DATE(YEAR(G603),MONTH(G603),1))</f>
        <v/>
      </c>
    </row>
    <row r="604">
      <c r="A604" s="33" t="n"/>
      <c r="C604" s="38">
        <f>IF(B604="","",IFERROR(INDEX('Stock'!$C$2:$C$1000,MATCH(B604,'Stock'!$A$2:$A$1000,0)),""))</f>
        <v/>
      </c>
      <c r="D604" s="35" t="n"/>
      <c r="G604" s="33" t="n"/>
      <c r="H604" s="36">
        <f>IF(B604="","",IFERROR(INDEX('Stock'!$G$2:$G$1000,MATCH(B604,'Stock'!$A$2:$A$1000,0)),""))</f>
        <v/>
      </c>
      <c r="I604" s="36">
        <f>IF(A604="","",EmballageDefaut)</f>
        <v/>
      </c>
      <c r="J604" s="35" t="n"/>
      <c r="K604" s="36">
        <f>IF(OR(A604="",D604=""),"",IF(OR(F604="Cancelled",F604="Returned"),0,D604-N(H604)-N(I604)-N(J604)))</f>
        <v/>
      </c>
      <c r="L604" s="36">
        <f>IF(OR(A604="",D604=""),"",IF(OR(F604="Cancelled",F604="Returned"),0,D604*TauxTotal))</f>
        <v/>
      </c>
      <c r="M604" s="36">
        <f>IF(K604="","",K604-L604)</f>
        <v/>
      </c>
      <c r="N604" s="40">
        <f>IF(OR(K604="",N(D604)=0),"",IF(OR(F604="Cancelled",F604="Returned"),"",M604/D604))</f>
        <v/>
      </c>
      <c r="O604" s="39">
        <f>IF(OR(A604="",B604=""),"",IFERROR(A604-INDEX('Stock'!$H$2:$H$1000,MATCH(B604,'Stock'!$A$2:$A$1000,0)),""))</f>
        <v/>
      </c>
      <c r="P604" s="41">
        <f>IF(G604="","",DATE(YEAR(G604),MONTH(G604),1))</f>
        <v/>
      </c>
    </row>
    <row r="605">
      <c r="A605" s="33" t="n"/>
      <c r="C605" s="38">
        <f>IF(B605="","",IFERROR(INDEX('Stock'!$C$2:$C$1000,MATCH(B605,'Stock'!$A$2:$A$1000,0)),""))</f>
        <v/>
      </c>
      <c r="D605" s="35" t="n"/>
      <c r="G605" s="33" t="n"/>
      <c r="H605" s="36">
        <f>IF(B605="","",IFERROR(INDEX('Stock'!$G$2:$G$1000,MATCH(B605,'Stock'!$A$2:$A$1000,0)),""))</f>
        <v/>
      </c>
      <c r="I605" s="36">
        <f>IF(A605="","",EmballageDefaut)</f>
        <v/>
      </c>
      <c r="J605" s="35" t="n"/>
      <c r="K605" s="36">
        <f>IF(OR(A605="",D605=""),"",IF(OR(F605="Cancelled",F605="Returned"),0,D605-N(H605)-N(I605)-N(J605)))</f>
        <v/>
      </c>
      <c r="L605" s="36">
        <f>IF(OR(A605="",D605=""),"",IF(OR(F605="Cancelled",F605="Returned"),0,D605*TauxTotal))</f>
        <v/>
      </c>
      <c r="M605" s="36">
        <f>IF(K605="","",K605-L605)</f>
        <v/>
      </c>
      <c r="N605" s="40">
        <f>IF(OR(K605="",N(D605)=0),"",IF(OR(F605="Cancelled",F605="Returned"),"",M605/D605))</f>
        <v/>
      </c>
      <c r="O605" s="39">
        <f>IF(OR(A605="",B605=""),"",IFERROR(A605-INDEX('Stock'!$H$2:$H$1000,MATCH(B605,'Stock'!$A$2:$A$1000,0)),""))</f>
        <v/>
      </c>
      <c r="P605" s="41">
        <f>IF(G605="","",DATE(YEAR(G605),MONTH(G605),1))</f>
        <v/>
      </c>
    </row>
    <row r="606">
      <c r="A606" s="33" t="n"/>
      <c r="C606" s="38">
        <f>IF(B606="","",IFERROR(INDEX('Stock'!$C$2:$C$1000,MATCH(B606,'Stock'!$A$2:$A$1000,0)),""))</f>
        <v/>
      </c>
      <c r="D606" s="35" t="n"/>
      <c r="G606" s="33" t="n"/>
      <c r="H606" s="36">
        <f>IF(B606="","",IFERROR(INDEX('Stock'!$G$2:$G$1000,MATCH(B606,'Stock'!$A$2:$A$1000,0)),""))</f>
        <v/>
      </c>
      <c r="I606" s="36">
        <f>IF(A606="","",EmballageDefaut)</f>
        <v/>
      </c>
      <c r="J606" s="35" t="n"/>
      <c r="K606" s="36">
        <f>IF(OR(A606="",D606=""),"",IF(OR(F606="Cancelled",F606="Returned"),0,D606-N(H606)-N(I606)-N(J606)))</f>
        <v/>
      </c>
      <c r="L606" s="36">
        <f>IF(OR(A606="",D606=""),"",IF(OR(F606="Cancelled",F606="Returned"),0,D606*TauxTotal))</f>
        <v/>
      </c>
      <c r="M606" s="36">
        <f>IF(K606="","",K606-L606)</f>
        <v/>
      </c>
      <c r="N606" s="40">
        <f>IF(OR(K606="",N(D606)=0),"",IF(OR(F606="Cancelled",F606="Returned"),"",M606/D606))</f>
        <v/>
      </c>
      <c r="O606" s="39">
        <f>IF(OR(A606="",B606=""),"",IFERROR(A606-INDEX('Stock'!$H$2:$H$1000,MATCH(B606,'Stock'!$A$2:$A$1000,0)),""))</f>
        <v/>
      </c>
      <c r="P606" s="41">
        <f>IF(G606="","",DATE(YEAR(G606),MONTH(G606),1))</f>
        <v/>
      </c>
    </row>
    <row r="607">
      <c r="A607" s="33" t="n"/>
      <c r="C607" s="38">
        <f>IF(B607="","",IFERROR(INDEX('Stock'!$C$2:$C$1000,MATCH(B607,'Stock'!$A$2:$A$1000,0)),""))</f>
        <v/>
      </c>
      <c r="D607" s="35" t="n"/>
      <c r="G607" s="33" t="n"/>
      <c r="H607" s="36">
        <f>IF(B607="","",IFERROR(INDEX('Stock'!$G$2:$G$1000,MATCH(B607,'Stock'!$A$2:$A$1000,0)),""))</f>
        <v/>
      </c>
      <c r="I607" s="36">
        <f>IF(A607="","",EmballageDefaut)</f>
        <v/>
      </c>
      <c r="J607" s="35" t="n"/>
      <c r="K607" s="36">
        <f>IF(OR(A607="",D607=""),"",IF(OR(F607="Cancelled",F607="Returned"),0,D607-N(H607)-N(I607)-N(J607)))</f>
        <v/>
      </c>
      <c r="L607" s="36">
        <f>IF(OR(A607="",D607=""),"",IF(OR(F607="Cancelled",F607="Returned"),0,D607*TauxTotal))</f>
        <v/>
      </c>
      <c r="M607" s="36">
        <f>IF(K607="","",K607-L607)</f>
        <v/>
      </c>
      <c r="N607" s="40">
        <f>IF(OR(K607="",N(D607)=0),"",IF(OR(F607="Cancelled",F607="Returned"),"",M607/D607))</f>
        <v/>
      </c>
      <c r="O607" s="39">
        <f>IF(OR(A607="",B607=""),"",IFERROR(A607-INDEX('Stock'!$H$2:$H$1000,MATCH(B607,'Stock'!$A$2:$A$1000,0)),""))</f>
        <v/>
      </c>
      <c r="P607" s="41">
        <f>IF(G607="","",DATE(YEAR(G607),MONTH(G607),1))</f>
        <v/>
      </c>
    </row>
    <row r="608">
      <c r="A608" s="33" t="n"/>
      <c r="C608" s="38">
        <f>IF(B608="","",IFERROR(INDEX('Stock'!$C$2:$C$1000,MATCH(B608,'Stock'!$A$2:$A$1000,0)),""))</f>
        <v/>
      </c>
      <c r="D608" s="35" t="n"/>
      <c r="G608" s="33" t="n"/>
      <c r="H608" s="36">
        <f>IF(B608="","",IFERROR(INDEX('Stock'!$G$2:$G$1000,MATCH(B608,'Stock'!$A$2:$A$1000,0)),""))</f>
        <v/>
      </c>
      <c r="I608" s="36">
        <f>IF(A608="","",EmballageDefaut)</f>
        <v/>
      </c>
      <c r="J608" s="35" t="n"/>
      <c r="K608" s="36">
        <f>IF(OR(A608="",D608=""),"",IF(OR(F608="Cancelled",F608="Returned"),0,D608-N(H608)-N(I608)-N(J608)))</f>
        <v/>
      </c>
      <c r="L608" s="36">
        <f>IF(OR(A608="",D608=""),"",IF(OR(F608="Cancelled",F608="Returned"),0,D608*TauxTotal))</f>
        <v/>
      </c>
      <c r="M608" s="36">
        <f>IF(K608="","",K608-L608)</f>
        <v/>
      </c>
      <c r="N608" s="40">
        <f>IF(OR(K608="",N(D608)=0),"",IF(OR(F608="Cancelled",F608="Returned"),"",M608/D608))</f>
        <v/>
      </c>
      <c r="O608" s="39">
        <f>IF(OR(A608="",B608=""),"",IFERROR(A608-INDEX('Stock'!$H$2:$H$1000,MATCH(B608,'Stock'!$A$2:$A$1000,0)),""))</f>
        <v/>
      </c>
      <c r="P608" s="41">
        <f>IF(G608="","",DATE(YEAR(G608),MONTH(G608),1))</f>
        <v/>
      </c>
    </row>
    <row r="609">
      <c r="A609" s="33" t="n"/>
      <c r="C609" s="38">
        <f>IF(B609="","",IFERROR(INDEX('Stock'!$C$2:$C$1000,MATCH(B609,'Stock'!$A$2:$A$1000,0)),""))</f>
        <v/>
      </c>
      <c r="D609" s="35" t="n"/>
      <c r="G609" s="33" t="n"/>
      <c r="H609" s="36">
        <f>IF(B609="","",IFERROR(INDEX('Stock'!$G$2:$G$1000,MATCH(B609,'Stock'!$A$2:$A$1000,0)),""))</f>
        <v/>
      </c>
      <c r="I609" s="36">
        <f>IF(A609="","",EmballageDefaut)</f>
        <v/>
      </c>
      <c r="J609" s="35" t="n"/>
      <c r="K609" s="36">
        <f>IF(OR(A609="",D609=""),"",IF(OR(F609="Cancelled",F609="Returned"),0,D609-N(H609)-N(I609)-N(J609)))</f>
        <v/>
      </c>
      <c r="L609" s="36">
        <f>IF(OR(A609="",D609=""),"",IF(OR(F609="Cancelled",F609="Returned"),0,D609*TauxTotal))</f>
        <v/>
      </c>
      <c r="M609" s="36">
        <f>IF(K609="","",K609-L609)</f>
        <v/>
      </c>
      <c r="N609" s="40">
        <f>IF(OR(K609="",N(D609)=0),"",IF(OR(F609="Cancelled",F609="Returned"),"",M609/D609))</f>
        <v/>
      </c>
      <c r="O609" s="39">
        <f>IF(OR(A609="",B609=""),"",IFERROR(A609-INDEX('Stock'!$H$2:$H$1000,MATCH(B609,'Stock'!$A$2:$A$1000,0)),""))</f>
        <v/>
      </c>
      <c r="P609" s="41">
        <f>IF(G609="","",DATE(YEAR(G609),MONTH(G609),1))</f>
        <v/>
      </c>
    </row>
    <row r="610">
      <c r="A610" s="33" t="n"/>
      <c r="C610" s="38">
        <f>IF(B610="","",IFERROR(INDEX('Stock'!$C$2:$C$1000,MATCH(B610,'Stock'!$A$2:$A$1000,0)),""))</f>
        <v/>
      </c>
      <c r="D610" s="35" t="n"/>
      <c r="G610" s="33" t="n"/>
      <c r="H610" s="36">
        <f>IF(B610="","",IFERROR(INDEX('Stock'!$G$2:$G$1000,MATCH(B610,'Stock'!$A$2:$A$1000,0)),""))</f>
        <v/>
      </c>
      <c r="I610" s="36">
        <f>IF(A610="","",EmballageDefaut)</f>
        <v/>
      </c>
      <c r="J610" s="35" t="n"/>
      <c r="K610" s="36">
        <f>IF(OR(A610="",D610=""),"",IF(OR(F610="Cancelled",F610="Returned"),0,D610-N(H610)-N(I610)-N(J610)))</f>
        <v/>
      </c>
      <c r="L610" s="36">
        <f>IF(OR(A610="",D610=""),"",IF(OR(F610="Cancelled",F610="Returned"),0,D610*TauxTotal))</f>
        <v/>
      </c>
      <c r="M610" s="36">
        <f>IF(K610="","",K610-L610)</f>
        <v/>
      </c>
      <c r="N610" s="40">
        <f>IF(OR(K610="",N(D610)=0),"",IF(OR(F610="Cancelled",F610="Returned"),"",M610/D610))</f>
        <v/>
      </c>
      <c r="O610" s="39">
        <f>IF(OR(A610="",B610=""),"",IFERROR(A610-INDEX('Stock'!$H$2:$H$1000,MATCH(B610,'Stock'!$A$2:$A$1000,0)),""))</f>
        <v/>
      </c>
      <c r="P610" s="41">
        <f>IF(G610="","",DATE(YEAR(G610),MONTH(G610),1))</f>
        <v/>
      </c>
    </row>
    <row r="611">
      <c r="A611" s="33" t="n"/>
      <c r="C611" s="38">
        <f>IF(B611="","",IFERROR(INDEX('Stock'!$C$2:$C$1000,MATCH(B611,'Stock'!$A$2:$A$1000,0)),""))</f>
        <v/>
      </c>
      <c r="D611" s="35" t="n"/>
      <c r="G611" s="33" t="n"/>
      <c r="H611" s="36">
        <f>IF(B611="","",IFERROR(INDEX('Stock'!$G$2:$G$1000,MATCH(B611,'Stock'!$A$2:$A$1000,0)),""))</f>
        <v/>
      </c>
      <c r="I611" s="36">
        <f>IF(A611="","",EmballageDefaut)</f>
        <v/>
      </c>
      <c r="J611" s="35" t="n"/>
      <c r="K611" s="36">
        <f>IF(OR(A611="",D611=""),"",IF(OR(F611="Cancelled",F611="Returned"),0,D611-N(H611)-N(I611)-N(J611)))</f>
        <v/>
      </c>
      <c r="L611" s="36">
        <f>IF(OR(A611="",D611=""),"",IF(OR(F611="Cancelled",F611="Returned"),0,D611*TauxTotal))</f>
        <v/>
      </c>
      <c r="M611" s="36">
        <f>IF(K611="","",K611-L611)</f>
        <v/>
      </c>
      <c r="N611" s="40">
        <f>IF(OR(K611="",N(D611)=0),"",IF(OR(F611="Cancelled",F611="Returned"),"",M611/D611))</f>
        <v/>
      </c>
      <c r="O611" s="39">
        <f>IF(OR(A611="",B611=""),"",IFERROR(A611-INDEX('Stock'!$H$2:$H$1000,MATCH(B611,'Stock'!$A$2:$A$1000,0)),""))</f>
        <v/>
      </c>
      <c r="P611" s="41">
        <f>IF(G611="","",DATE(YEAR(G611),MONTH(G611),1))</f>
        <v/>
      </c>
    </row>
    <row r="612">
      <c r="A612" s="33" t="n"/>
      <c r="C612" s="38">
        <f>IF(B612="","",IFERROR(INDEX('Stock'!$C$2:$C$1000,MATCH(B612,'Stock'!$A$2:$A$1000,0)),""))</f>
        <v/>
      </c>
      <c r="D612" s="35" t="n"/>
      <c r="G612" s="33" t="n"/>
      <c r="H612" s="36">
        <f>IF(B612="","",IFERROR(INDEX('Stock'!$G$2:$G$1000,MATCH(B612,'Stock'!$A$2:$A$1000,0)),""))</f>
        <v/>
      </c>
      <c r="I612" s="36">
        <f>IF(A612="","",EmballageDefaut)</f>
        <v/>
      </c>
      <c r="J612" s="35" t="n"/>
      <c r="K612" s="36">
        <f>IF(OR(A612="",D612=""),"",IF(OR(F612="Cancelled",F612="Returned"),0,D612-N(H612)-N(I612)-N(J612)))</f>
        <v/>
      </c>
      <c r="L612" s="36">
        <f>IF(OR(A612="",D612=""),"",IF(OR(F612="Cancelled",F612="Returned"),0,D612*TauxTotal))</f>
        <v/>
      </c>
      <c r="M612" s="36">
        <f>IF(K612="","",K612-L612)</f>
        <v/>
      </c>
      <c r="N612" s="40">
        <f>IF(OR(K612="",N(D612)=0),"",IF(OR(F612="Cancelled",F612="Returned"),"",M612/D612))</f>
        <v/>
      </c>
      <c r="O612" s="39">
        <f>IF(OR(A612="",B612=""),"",IFERROR(A612-INDEX('Stock'!$H$2:$H$1000,MATCH(B612,'Stock'!$A$2:$A$1000,0)),""))</f>
        <v/>
      </c>
      <c r="P612" s="41">
        <f>IF(G612="","",DATE(YEAR(G612),MONTH(G612),1))</f>
        <v/>
      </c>
    </row>
    <row r="613">
      <c r="A613" s="33" t="n"/>
      <c r="C613" s="38">
        <f>IF(B613="","",IFERROR(INDEX('Stock'!$C$2:$C$1000,MATCH(B613,'Stock'!$A$2:$A$1000,0)),""))</f>
        <v/>
      </c>
      <c r="D613" s="35" t="n"/>
      <c r="G613" s="33" t="n"/>
      <c r="H613" s="36">
        <f>IF(B613="","",IFERROR(INDEX('Stock'!$G$2:$G$1000,MATCH(B613,'Stock'!$A$2:$A$1000,0)),""))</f>
        <v/>
      </c>
      <c r="I613" s="36">
        <f>IF(A613="","",EmballageDefaut)</f>
        <v/>
      </c>
      <c r="J613" s="35" t="n"/>
      <c r="K613" s="36">
        <f>IF(OR(A613="",D613=""),"",IF(OR(F613="Cancelled",F613="Returned"),0,D613-N(H613)-N(I613)-N(J613)))</f>
        <v/>
      </c>
      <c r="L613" s="36">
        <f>IF(OR(A613="",D613=""),"",IF(OR(F613="Cancelled",F613="Returned"),0,D613*TauxTotal))</f>
        <v/>
      </c>
      <c r="M613" s="36">
        <f>IF(K613="","",K613-L613)</f>
        <v/>
      </c>
      <c r="N613" s="40">
        <f>IF(OR(K613="",N(D613)=0),"",IF(OR(F613="Cancelled",F613="Returned"),"",M613/D613))</f>
        <v/>
      </c>
      <c r="O613" s="39">
        <f>IF(OR(A613="",B613=""),"",IFERROR(A613-INDEX('Stock'!$H$2:$H$1000,MATCH(B613,'Stock'!$A$2:$A$1000,0)),""))</f>
        <v/>
      </c>
      <c r="P613" s="41">
        <f>IF(G613="","",DATE(YEAR(G613),MONTH(G613),1))</f>
        <v/>
      </c>
    </row>
    <row r="614">
      <c r="A614" s="33" t="n"/>
      <c r="C614" s="38">
        <f>IF(B614="","",IFERROR(INDEX('Stock'!$C$2:$C$1000,MATCH(B614,'Stock'!$A$2:$A$1000,0)),""))</f>
        <v/>
      </c>
      <c r="D614" s="35" t="n"/>
      <c r="G614" s="33" t="n"/>
      <c r="H614" s="36">
        <f>IF(B614="","",IFERROR(INDEX('Stock'!$G$2:$G$1000,MATCH(B614,'Stock'!$A$2:$A$1000,0)),""))</f>
        <v/>
      </c>
      <c r="I614" s="36">
        <f>IF(A614="","",EmballageDefaut)</f>
        <v/>
      </c>
      <c r="J614" s="35" t="n"/>
      <c r="K614" s="36">
        <f>IF(OR(A614="",D614=""),"",IF(OR(F614="Cancelled",F614="Returned"),0,D614-N(H614)-N(I614)-N(J614)))</f>
        <v/>
      </c>
      <c r="L614" s="36">
        <f>IF(OR(A614="",D614=""),"",IF(OR(F614="Cancelled",F614="Returned"),0,D614*TauxTotal))</f>
        <v/>
      </c>
      <c r="M614" s="36">
        <f>IF(K614="","",K614-L614)</f>
        <v/>
      </c>
      <c r="N614" s="40">
        <f>IF(OR(K614="",N(D614)=0),"",IF(OR(F614="Cancelled",F614="Returned"),"",M614/D614))</f>
        <v/>
      </c>
      <c r="O614" s="39">
        <f>IF(OR(A614="",B614=""),"",IFERROR(A614-INDEX('Stock'!$H$2:$H$1000,MATCH(B614,'Stock'!$A$2:$A$1000,0)),""))</f>
        <v/>
      </c>
      <c r="P614" s="41">
        <f>IF(G614="","",DATE(YEAR(G614),MONTH(G614),1))</f>
        <v/>
      </c>
    </row>
    <row r="615">
      <c r="A615" s="33" t="n"/>
      <c r="C615" s="38">
        <f>IF(B615="","",IFERROR(INDEX('Stock'!$C$2:$C$1000,MATCH(B615,'Stock'!$A$2:$A$1000,0)),""))</f>
        <v/>
      </c>
      <c r="D615" s="35" t="n"/>
      <c r="G615" s="33" t="n"/>
      <c r="H615" s="36">
        <f>IF(B615="","",IFERROR(INDEX('Stock'!$G$2:$G$1000,MATCH(B615,'Stock'!$A$2:$A$1000,0)),""))</f>
        <v/>
      </c>
      <c r="I615" s="36">
        <f>IF(A615="","",EmballageDefaut)</f>
        <v/>
      </c>
      <c r="J615" s="35" t="n"/>
      <c r="K615" s="36">
        <f>IF(OR(A615="",D615=""),"",IF(OR(F615="Cancelled",F615="Returned"),0,D615-N(H615)-N(I615)-N(J615)))</f>
        <v/>
      </c>
      <c r="L615" s="36">
        <f>IF(OR(A615="",D615=""),"",IF(OR(F615="Cancelled",F615="Returned"),0,D615*TauxTotal))</f>
        <v/>
      </c>
      <c r="M615" s="36">
        <f>IF(K615="","",K615-L615)</f>
        <v/>
      </c>
      <c r="N615" s="40">
        <f>IF(OR(K615="",N(D615)=0),"",IF(OR(F615="Cancelled",F615="Returned"),"",M615/D615))</f>
        <v/>
      </c>
      <c r="O615" s="39">
        <f>IF(OR(A615="",B615=""),"",IFERROR(A615-INDEX('Stock'!$H$2:$H$1000,MATCH(B615,'Stock'!$A$2:$A$1000,0)),""))</f>
        <v/>
      </c>
      <c r="P615" s="41">
        <f>IF(G615="","",DATE(YEAR(G615),MONTH(G615),1))</f>
        <v/>
      </c>
    </row>
    <row r="616">
      <c r="A616" s="33" t="n"/>
      <c r="C616" s="38">
        <f>IF(B616="","",IFERROR(INDEX('Stock'!$C$2:$C$1000,MATCH(B616,'Stock'!$A$2:$A$1000,0)),""))</f>
        <v/>
      </c>
      <c r="D616" s="35" t="n"/>
      <c r="G616" s="33" t="n"/>
      <c r="H616" s="36">
        <f>IF(B616="","",IFERROR(INDEX('Stock'!$G$2:$G$1000,MATCH(B616,'Stock'!$A$2:$A$1000,0)),""))</f>
        <v/>
      </c>
      <c r="I616" s="36">
        <f>IF(A616="","",EmballageDefaut)</f>
        <v/>
      </c>
      <c r="J616" s="35" t="n"/>
      <c r="K616" s="36">
        <f>IF(OR(A616="",D616=""),"",IF(OR(F616="Cancelled",F616="Returned"),0,D616-N(H616)-N(I616)-N(J616)))</f>
        <v/>
      </c>
      <c r="L616" s="36">
        <f>IF(OR(A616="",D616=""),"",IF(OR(F616="Cancelled",F616="Returned"),0,D616*TauxTotal))</f>
        <v/>
      </c>
      <c r="M616" s="36">
        <f>IF(K616="","",K616-L616)</f>
        <v/>
      </c>
      <c r="N616" s="40">
        <f>IF(OR(K616="",N(D616)=0),"",IF(OR(F616="Cancelled",F616="Returned"),"",M616/D616))</f>
        <v/>
      </c>
      <c r="O616" s="39">
        <f>IF(OR(A616="",B616=""),"",IFERROR(A616-INDEX('Stock'!$H$2:$H$1000,MATCH(B616,'Stock'!$A$2:$A$1000,0)),""))</f>
        <v/>
      </c>
      <c r="P616" s="41">
        <f>IF(G616="","",DATE(YEAR(G616),MONTH(G616),1))</f>
        <v/>
      </c>
    </row>
    <row r="617">
      <c r="A617" s="33" t="n"/>
      <c r="C617" s="38">
        <f>IF(B617="","",IFERROR(INDEX('Stock'!$C$2:$C$1000,MATCH(B617,'Stock'!$A$2:$A$1000,0)),""))</f>
        <v/>
      </c>
      <c r="D617" s="35" t="n"/>
      <c r="G617" s="33" t="n"/>
      <c r="H617" s="36">
        <f>IF(B617="","",IFERROR(INDEX('Stock'!$G$2:$G$1000,MATCH(B617,'Stock'!$A$2:$A$1000,0)),""))</f>
        <v/>
      </c>
      <c r="I617" s="36">
        <f>IF(A617="","",EmballageDefaut)</f>
        <v/>
      </c>
      <c r="J617" s="35" t="n"/>
      <c r="K617" s="36">
        <f>IF(OR(A617="",D617=""),"",IF(OR(F617="Cancelled",F617="Returned"),0,D617-N(H617)-N(I617)-N(J617)))</f>
        <v/>
      </c>
      <c r="L617" s="36">
        <f>IF(OR(A617="",D617=""),"",IF(OR(F617="Cancelled",F617="Returned"),0,D617*TauxTotal))</f>
        <v/>
      </c>
      <c r="M617" s="36">
        <f>IF(K617="","",K617-L617)</f>
        <v/>
      </c>
      <c r="N617" s="40">
        <f>IF(OR(K617="",N(D617)=0),"",IF(OR(F617="Cancelled",F617="Returned"),"",M617/D617))</f>
        <v/>
      </c>
      <c r="O617" s="39">
        <f>IF(OR(A617="",B617=""),"",IFERROR(A617-INDEX('Stock'!$H$2:$H$1000,MATCH(B617,'Stock'!$A$2:$A$1000,0)),""))</f>
        <v/>
      </c>
      <c r="P617" s="41">
        <f>IF(G617="","",DATE(YEAR(G617),MONTH(G617),1))</f>
        <v/>
      </c>
    </row>
    <row r="618">
      <c r="A618" s="33" t="n"/>
      <c r="C618" s="38">
        <f>IF(B618="","",IFERROR(INDEX('Stock'!$C$2:$C$1000,MATCH(B618,'Stock'!$A$2:$A$1000,0)),""))</f>
        <v/>
      </c>
      <c r="D618" s="35" t="n"/>
      <c r="G618" s="33" t="n"/>
      <c r="H618" s="36">
        <f>IF(B618="","",IFERROR(INDEX('Stock'!$G$2:$G$1000,MATCH(B618,'Stock'!$A$2:$A$1000,0)),""))</f>
        <v/>
      </c>
      <c r="I618" s="36">
        <f>IF(A618="","",EmballageDefaut)</f>
        <v/>
      </c>
      <c r="J618" s="35" t="n"/>
      <c r="K618" s="36">
        <f>IF(OR(A618="",D618=""),"",IF(OR(F618="Cancelled",F618="Returned"),0,D618-N(H618)-N(I618)-N(J618)))</f>
        <v/>
      </c>
      <c r="L618" s="36">
        <f>IF(OR(A618="",D618=""),"",IF(OR(F618="Cancelled",F618="Returned"),0,D618*TauxTotal))</f>
        <v/>
      </c>
      <c r="M618" s="36">
        <f>IF(K618="","",K618-L618)</f>
        <v/>
      </c>
      <c r="N618" s="40">
        <f>IF(OR(K618="",N(D618)=0),"",IF(OR(F618="Cancelled",F618="Returned"),"",M618/D618))</f>
        <v/>
      </c>
      <c r="O618" s="39">
        <f>IF(OR(A618="",B618=""),"",IFERROR(A618-INDEX('Stock'!$H$2:$H$1000,MATCH(B618,'Stock'!$A$2:$A$1000,0)),""))</f>
        <v/>
      </c>
      <c r="P618" s="41">
        <f>IF(G618="","",DATE(YEAR(G618),MONTH(G618),1))</f>
        <v/>
      </c>
    </row>
    <row r="619">
      <c r="A619" s="33" t="n"/>
      <c r="C619" s="38">
        <f>IF(B619="","",IFERROR(INDEX('Stock'!$C$2:$C$1000,MATCH(B619,'Stock'!$A$2:$A$1000,0)),""))</f>
        <v/>
      </c>
      <c r="D619" s="35" t="n"/>
      <c r="G619" s="33" t="n"/>
      <c r="H619" s="36">
        <f>IF(B619="","",IFERROR(INDEX('Stock'!$G$2:$G$1000,MATCH(B619,'Stock'!$A$2:$A$1000,0)),""))</f>
        <v/>
      </c>
      <c r="I619" s="36">
        <f>IF(A619="","",EmballageDefaut)</f>
        <v/>
      </c>
      <c r="J619" s="35" t="n"/>
      <c r="K619" s="36">
        <f>IF(OR(A619="",D619=""),"",IF(OR(F619="Cancelled",F619="Returned"),0,D619-N(H619)-N(I619)-N(J619)))</f>
        <v/>
      </c>
      <c r="L619" s="36">
        <f>IF(OR(A619="",D619=""),"",IF(OR(F619="Cancelled",F619="Returned"),0,D619*TauxTotal))</f>
        <v/>
      </c>
      <c r="M619" s="36">
        <f>IF(K619="","",K619-L619)</f>
        <v/>
      </c>
      <c r="N619" s="40">
        <f>IF(OR(K619="",N(D619)=0),"",IF(OR(F619="Cancelled",F619="Returned"),"",M619/D619))</f>
        <v/>
      </c>
      <c r="O619" s="39">
        <f>IF(OR(A619="",B619=""),"",IFERROR(A619-INDEX('Stock'!$H$2:$H$1000,MATCH(B619,'Stock'!$A$2:$A$1000,0)),""))</f>
        <v/>
      </c>
      <c r="P619" s="41">
        <f>IF(G619="","",DATE(YEAR(G619),MONTH(G619),1))</f>
        <v/>
      </c>
    </row>
    <row r="620">
      <c r="A620" s="33" t="n"/>
      <c r="C620" s="38">
        <f>IF(B620="","",IFERROR(INDEX('Stock'!$C$2:$C$1000,MATCH(B620,'Stock'!$A$2:$A$1000,0)),""))</f>
        <v/>
      </c>
      <c r="D620" s="35" t="n"/>
      <c r="G620" s="33" t="n"/>
      <c r="H620" s="36">
        <f>IF(B620="","",IFERROR(INDEX('Stock'!$G$2:$G$1000,MATCH(B620,'Stock'!$A$2:$A$1000,0)),""))</f>
        <v/>
      </c>
      <c r="I620" s="36">
        <f>IF(A620="","",EmballageDefaut)</f>
        <v/>
      </c>
      <c r="J620" s="35" t="n"/>
      <c r="K620" s="36">
        <f>IF(OR(A620="",D620=""),"",IF(OR(F620="Cancelled",F620="Returned"),0,D620-N(H620)-N(I620)-N(J620)))</f>
        <v/>
      </c>
      <c r="L620" s="36">
        <f>IF(OR(A620="",D620=""),"",IF(OR(F620="Cancelled",F620="Returned"),0,D620*TauxTotal))</f>
        <v/>
      </c>
      <c r="M620" s="36">
        <f>IF(K620="","",K620-L620)</f>
        <v/>
      </c>
      <c r="N620" s="40">
        <f>IF(OR(K620="",N(D620)=0),"",IF(OR(F620="Cancelled",F620="Returned"),"",M620/D620))</f>
        <v/>
      </c>
      <c r="O620" s="39">
        <f>IF(OR(A620="",B620=""),"",IFERROR(A620-INDEX('Stock'!$H$2:$H$1000,MATCH(B620,'Stock'!$A$2:$A$1000,0)),""))</f>
        <v/>
      </c>
      <c r="P620" s="41">
        <f>IF(G620="","",DATE(YEAR(G620),MONTH(G620),1))</f>
        <v/>
      </c>
    </row>
    <row r="621">
      <c r="A621" s="33" t="n"/>
      <c r="C621" s="38">
        <f>IF(B621="","",IFERROR(INDEX('Stock'!$C$2:$C$1000,MATCH(B621,'Stock'!$A$2:$A$1000,0)),""))</f>
        <v/>
      </c>
      <c r="D621" s="35" t="n"/>
      <c r="G621" s="33" t="n"/>
      <c r="H621" s="36">
        <f>IF(B621="","",IFERROR(INDEX('Stock'!$G$2:$G$1000,MATCH(B621,'Stock'!$A$2:$A$1000,0)),""))</f>
        <v/>
      </c>
      <c r="I621" s="36">
        <f>IF(A621="","",EmballageDefaut)</f>
        <v/>
      </c>
      <c r="J621" s="35" t="n"/>
      <c r="K621" s="36">
        <f>IF(OR(A621="",D621=""),"",IF(OR(F621="Cancelled",F621="Returned"),0,D621-N(H621)-N(I621)-N(J621)))</f>
        <v/>
      </c>
      <c r="L621" s="36">
        <f>IF(OR(A621="",D621=""),"",IF(OR(F621="Cancelled",F621="Returned"),0,D621*TauxTotal))</f>
        <v/>
      </c>
      <c r="M621" s="36">
        <f>IF(K621="","",K621-L621)</f>
        <v/>
      </c>
      <c r="N621" s="40">
        <f>IF(OR(K621="",N(D621)=0),"",IF(OR(F621="Cancelled",F621="Returned"),"",M621/D621))</f>
        <v/>
      </c>
      <c r="O621" s="39">
        <f>IF(OR(A621="",B621=""),"",IFERROR(A621-INDEX('Stock'!$H$2:$H$1000,MATCH(B621,'Stock'!$A$2:$A$1000,0)),""))</f>
        <v/>
      </c>
      <c r="P621" s="41">
        <f>IF(G621="","",DATE(YEAR(G621),MONTH(G621),1))</f>
        <v/>
      </c>
    </row>
    <row r="622">
      <c r="A622" s="33" t="n"/>
      <c r="C622" s="38">
        <f>IF(B622="","",IFERROR(INDEX('Stock'!$C$2:$C$1000,MATCH(B622,'Stock'!$A$2:$A$1000,0)),""))</f>
        <v/>
      </c>
      <c r="D622" s="35" t="n"/>
      <c r="G622" s="33" t="n"/>
      <c r="H622" s="36">
        <f>IF(B622="","",IFERROR(INDEX('Stock'!$G$2:$G$1000,MATCH(B622,'Stock'!$A$2:$A$1000,0)),""))</f>
        <v/>
      </c>
      <c r="I622" s="36">
        <f>IF(A622="","",EmballageDefaut)</f>
        <v/>
      </c>
      <c r="J622" s="35" t="n"/>
      <c r="K622" s="36">
        <f>IF(OR(A622="",D622=""),"",IF(OR(F622="Cancelled",F622="Returned"),0,D622-N(H622)-N(I622)-N(J622)))</f>
        <v/>
      </c>
      <c r="L622" s="36">
        <f>IF(OR(A622="",D622=""),"",IF(OR(F622="Cancelled",F622="Returned"),0,D622*TauxTotal))</f>
        <v/>
      </c>
      <c r="M622" s="36">
        <f>IF(K622="","",K622-L622)</f>
        <v/>
      </c>
      <c r="N622" s="40">
        <f>IF(OR(K622="",N(D622)=0),"",IF(OR(F622="Cancelled",F622="Returned"),"",M622/D622))</f>
        <v/>
      </c>
      <c r="O622" s="39">
        <f>IF(OR(A622="",B622=""),"",IFERROR(A622-INDEX('Stock'!$H$2:$H$1000,MATCH(B622,'Stock'!$A$2:$A$1000,0)),""))</f>
        <v/>
      </c>
      <c r="P622" s="41">
        <f>IF(G622="","",DATE(YEAR(G622),MONTH(G622),1))</f>
        <v/>
      </c>
    </row>
    <row r="623">
      <c r="A623" s="33" t="n"/>
      <c r="C623" s="38">
        <f>IF(B623="","",IFERROR(INDEX('Stock'!$C$2:$C$1000,MATCH(B623,'Stock'!$A$2:$A$1000,0)),""))</f>
        <v/>
      </c>
      <c r="D623" s="35" t="n"/>
      <c r="G623" s="33" t="n"/>
      <c r="H623" s="36">
        <f>IF(B623="","",IFERROR(INDEX('Stock'!$G$2:$G$1000,MATCH(B623,'Stock'!$A$2:$A$1000,0)),""))</f>
        <v/>
      </c>
      <c r="I623" s="36">
        <f>IF(A623="","",EmballageDefaut)</f>
        <v/>
      </c>
      <c r="J623" s="35" t="n"/>
      <c r="K623" s="36">
        <f>IF(OR(A623="",D623=""),"",IF(OR(F623="Cancelled",F623="Returned"),0,D623-N(H623)-N(I623)-N(J623)))</f>
        <v/>
      </c>
      <c r="L623" s="36">
        <f>IF(OR(A623="",D623=""),"",IF(OR(F623="Cancelled",F623="Returned"),0,D623*TauxTotal))</f>
        <v/>
      </c>
      <c r="M623" s="36">
        <f>IF(K623="","",K623-L623)</f>
        <v/>
      </c>
      <c r="N623" s="40">
        <f>IF(OR(K623="",N(D623)=0),"",IF(OR(F623="Cancelled",F623="Returned"),"",M623/D623))</f>
        <v/>
      </c>
      <c r="O623" s="39">
        <f>IF(OR(A623="",B623=""),"",IFERROR(A623-INDEX('Stock'!$H$2:$H$1000,MATCH(B623,'Stock'!$A$2:$A$1000,0)),""))</f>
        <v/>
      </c>
      <c r="P623" s="41">
        <f>IF(G623="","",DATE(YEAR(G623),MONTH(G623),1))</f>
        <v/>
      </c>
    </row>
    <row r="624">
      <c r="A624" s="33" t="n"/>
      <c r="C624" s="38">
        <f>IF(B624="","",IFERROR(INDEX('Stock'!$C$2:$C$1000,MATCH(B624,'Stock'!$A$2:$A$1000,0)),""))</f>
        <v/>
      </c>
      <c r="D624" s="35" t="n"/>
      <c r="G624" s="33" t="n"/>
      <c r="H624" s="36">
        <f>IF(B624="","",IFERROR(INDEX('Stock'!$G$2:$G$1000,MATCH(B624,'Stock'!$A$2:$A$1000,0)),""))</f>
        <v/>
      </c>
      <c r="I624" s="36">
        <f>IF(A624="","",EmballageDefaut)</f>
        <v/>
      </c>
      <c r="J624" s="35" t="n"/>
      <c r="K624" s="36">
        <f>IF(OR(A624="",D624=""),"",IF(OR(F624="Cancelled",F624="Returned"),0,D624-N(H624)-N(I624)-N(J624)))</f>
        <v/>
      </c>
      <c r="L624" s="36">
        <f>IF(OR(A624="",D624=""),"",IF(OR(F624="Cancelled",F624="Returned"),0,D624*TauxTotal))</f>
        <v/>
      </c>
      <c r="M624" s="36">
        <f>IF(K624="","",K624-L624)</f>
        <v/>
      </c>
      <c r="N624" s="40">
        <f>IF(OR(K624="",N(D624)=0),"",IF(OR(F624="Cancelled",F624="Returned"),"",M624/D624))</f>
        <v/>
      </c>
      <c r="O624" s="39">
        <f>IF(OR(A624="",B624=""),"",IFERROR(A624-INDEX('Stock'!$H$2:$H$1000,MATCH(B624,'Stock'!$A$2:$A$1000,0)),""))</f>
        <v/>
      </c>
      <c r="P624" s="41">
        <f>IF(G624="","",DATE(YEAR(G624),MONTH(G624),1))</f>
        <v/>
      </c>
    </row>
    <row r="625">
      <c r="A625" s="33" t="n"/>
      <c r="C625" s="38">
        <f>IF(B625="","",IFERROR(INDEX('Stock'!$C$2:$C$1000,MATCH(B625,'Stock'!$A$2:$A$1000,0)),""))</f>
        <v/>
      </c>
      <c r="D625" s="35" t="n"/>
      <c r="G625" s="33" t="n"/>
      <c r="H625" s="36">
        <f>IF(B625="","",IFERROR(INDEX('Stock'!$G$2:$G$1000,MATCH(B625,'Stock'!$A$2:$A$1000,0)),""))</f>
        <v/>
      </c>
      <c r="I625" s="36">
        <f>IF(A625="","",EmballageDefaut)</f>
        <v/>
      </c>
      <c r="J625" s="35" t="n"/>
      <c r="K625" s="36">
        <f>IF(OR(A625="",D625=""),"",IF(OR(F625="Cancelled",F625="Returned"),0,D625-N(H625)-N(I625)-N(J625)))</f>
        <v/>
      </c>
      <c r="L625" s="36">
        <f>IF(OR(A625="",D625=""),"",IF(OR(F625="Cancelled",F625="Returned"),0,D625*TauxTotal))</f>
        <v/>
      </c>
      <c r="M625" s="36">
        <f>IF(K625="","",K625-L625)</f>
        <v/>
      </c>
      <c r="N625" s="40">
        <f>IF(OR(K625="",N(D625)=0),"",IF(OR(F625="Cancelled",F625="Returned"),"",M625/D625))</f>
        <v/>
      </c>
      <c r="O625" s="39">
        <f>IF(OR(A625="",B625=""),"",IFERROR(A625-INDEX('Stock'!$H$2:$H$1000,MATCH(B625,'Stock'!$A$2:$A$1000,0)),""))</f>
        <v/>
      </c>
      <c r="P625" s="41">
        <f>IF(G625="","",DATE(YEAR(G625),MONTH(G625),1))</f>
        <v/>
      </c>
    </row>
    <row r="626">
      <c r="A626" s="33" t="n"/>
      <c r="C626" s="38">
        <f>IF(B626="","",IFERROR(INDEX('Stock'!$C$2:$C$1000,MATCH(B626,'Stock'!$A$2:$A$1000,0)),""))</f>
        <v/>
      </c>
      <c r="D626" s="35" t="n"/>
      <c r="G626" s="33" t="n"/>
      <c r="H626" s="36">
        <f>IF(B626="","",IFERROR(INDEX('Stock'!$G$2:$G$1000,MATCH(B626,'Stock'!$A$2:$A$1000,0)),""))</f>
        <v/>
      </c>
      <c r="I626" s="36">
        <f>IF(A626="","",EmballageDefaut)</f>
        <v/>
      </c>
      <c r="J626" s="35" t="n"/>
      <c r="K626" s="36">
        <f>IF(OR(A626="",D626=""),"",IF(OR(F626="Cancelled",F626="Returned"),0,D626-N(H626)-N(I626)-N(J626)))</f>
        <v/>
      </c>
      <c r="L626" s="36">
        <f>IF(OR(A626="",D626=""),"",IF(OR(F626="Cancelled",F626="Returned"),0,D626*TauxTotal))</f>
        <v/>
      </c>
      <c r="M626" s="36">
        <f>IF(K626="","",K626-L626)</f>
        <v/>
      </c>
      <c r="N626" s="40">
        <f>IF(OR(K626="",N(D626)=0),"",IF(OR(F626="Cancelled",F626="Returned"),"",M626/D626))</f>
        <v/>
      </c>
      <c r="O626" s="39">
        <f>IF(OR(A626="",B626=""),"",IFERROR(A626-INDEX('Stock'!$H$2:$H$1000,MATCH(B626,'Stock'!$A$2:$A$1000,0)),""))</f>
        <v/>
      </c>
      <c r="P626" s="41">
        <f>IF(G626="","",DATE(YEAR(G626),MONTH(G626),1))</f>
        <v/>
      </c>
    </row>
    <row r="627">
      <c r="A627" s="33" t="n"/>
      <c r="C627" s="38">
        <f>IF(B627="","",IFERROR(INDEX('Stock'!$C$2:$C$1000,MATCH(B627,'Stock'!$A$2:$A$1000,0)),""))</f>
        <v/>
      </c>
      <c r="D627" s="35" t="n"/>
      <c r="G627" s="33" t="n"/>
      <c r="H627" s="36">
        <f>IF(B627="","",IFERROR(INDEX('Stock'!$G$2:$G$1000,MATCH(B627,'Stock'!$A$2:$A$1000,0)),""))</f>
        <v/>
      </c>
      <c r="I627" s="36">
        <f>IF(A627="","",EmballageDefaut)</f>
        <v/>
      </c>
      <c r="J627" s="35" t="n"/>
      <c r="K627" s="36">
        <f>IF(OR(A627="",D627=""),"",IF(OR(F627="Cancelled",F627="Returned"),0,D627-N(H627)-N(I627)-N(J627)))</f>
        <v/>
      </c>
      <c r="L627" s="36">
        <f>IF(OR(A627="",D627=""),"",IF(OR(F627="Cancelled",F627="Returned"),0,D627*TauxTotal))</f>
        <v/>
      </c>
      <c r="M627" s="36">
        <f>IF(K627="","",K627-L627)</f>
        <v/>
      </c>
      <c r="N627" s="40">
        <f>IF(OR(K627="",N(D627)=0),"",IF(OR(F627="Cancelled",F627="Returned"),"",M627/D627))</f>
        <v/>
      </c>
      <c r="O627" s="39">
        <f>IF(OR(A627="",B627=""),"",IFERROR(A627-INDEX('Stock'!$H$2:$H$1000,MATCH(B627,'Stock'!$A$2:$A$1000,0)),""))</f>
        <v/>
      </c>
      <c r="P627" s="41">
        <f>IF(G627="","",DATE(YEAR(G627),MONTH(G627),1))</f>
        <v/>
      </c>
    </row>
    <row r="628">
      <c r="A628" s="33" t="n"/>
      <c r="C628" s="38">
        <f>IF(B628="","",IFERROR(INDEX('Stock'!$C$2:$C$1000,MATCH(B628,'Stock'!$A$2:$A$1000,0)),""))</f>
        <v/>
      </c>
      <c r="D628" s="35" t="n"/>
      <c r="G628" s="33" t="n"/>
      <c r="H628" s="36">
        <f>IF(B628="","",IFERROR(INDEX('Stock'!$G$2:$G$1000,MATCH(B628,'Stock'!$A$2:$A$1000,0)),""))</f>
        <v/>
      </c>
      <c r="I628" s="36">
        <f>IF(A628="","",EmballageDefaut)</f>
        <v/>
      </c>
      <c r="J628" s="35" t="n"/>
      <c r="K628" s="36">
        <f>IF(OR(A628="",D628=""),"",IF(OR(F628="Cancelled",F628="Returned"),0,D628-N(H628)-N(I628)-N(J628)))</f>
        <v/>
      </c>
      <c r="L628" s="36">
        <f>IF(OR(A628="",D628=""),"",IF(OR(F628="Cancelled",F628="Returned"),0,D628*TauxTotal))</f>
        <v/>
      </c>
      <c r="M628" s="36">
        <f>IF(K628="","",K628-L628)</f>
        <v/>
      </c>
      <c r="N628" s="40">
        <f>IF(OR(K628="",N(D628)=0),"",IF(OR(F628="Cancelled",F628="Returned"),"",M628/D628))</f>
        <v/>
      </c>
      <c r="O628" s="39">
        <f>IF(OR(A628="",B628=""),"",IFERROR(A628-INDEX('Stock'!$H$2:$H$1000,MATCH(B628,'Stock'!$A$2:$A$1000,0)),""))</f>
        <v/>
      </c>
      <c r="P628" s="41">
        <f>IF(G628="","",DATE(YEAR(G628),MONTH(G628),1))</f>
        <v/>
      </c>
    </row>
    <row r="629">
      <c r="A629" s="33" t="n"/>
      <c r="C629" s="38">
        <f>IF(B629="","",IFERROR(INDEX('Stock'!$C$2:$C$1000,MATCH(B629,'Stock'!$A$2:$A$1000,0)),""))</f>
        <v/>
      </c>
      <c r="D629" s="35" t="n"/>
      <c r="G629" s="33" t="n"/>
      <c r="H629" s="36">
        <f>IF(B629="","",IFERROR(INDEX('Stock'!$G$2:$G$1000,MATCH(B629,'Stock'!$A$2:$A$1000,0)),""))</f>
        <v/>
      </c>
      <c r="I629" s="36">
        <f>IF(A629="","",EmballageDefaut)</f>
        <v/>
      </c>
      <c r="J629" s="35" t="n"/>
      <c r="K629" s="36">
        <f>IF(OR(A629="",D629=""),"",IF(OR(F629="Cancelled",F629="Returned"),0,D629-N(H629)-N(I629)-N(J629)))</f>
        <v/>
      </c>
      <c r="L629" s="36">
        <f>IF(OR(A629="",D629=""),"",IF(OR(F629="Cancelled",F629="Returned"),0,D629*TauxTotal))</f>
        <v/>
      </c>
      <c r="M629" s="36">
        <f>IF(K629="","",K629-L629)</f>
        <v/>
      </c>
      <c r="N629" s="40">
        <f>IF(OR(K629="",N(D629)=0),"",IF(OR(F629="Cancelled",F629="Returned"),"",M629/D629))</f>
        <v/>
      </c>
      <c r="O629" s="39">
        <f>IF(OR(A629="",B629=""),"",IFERROR(A629-INDEX('Stock'!$H$2:$H$1000,MATCH(B629,'Stock'!$A$2:$A$1000,0)),""))</f>
        <v/>
      </c>
      <c r="P629" s="41">
        <f>IF(G629="","",DATE(YEAR(G629),MONTH(G629),1))</f>
        <v/>
      </c>
    </row>
    <row r="630">
      <c r="A630" s="33" t="n"/>
      <c r="C630" s="38">
        <f>IF(B630="","",IFERROR(INDEX('Stock'!$C$2:$C$1000,MATCH(B630,'Stock'!$A$2:$A$1000,0)),""))</f>
        <v/>
      </c>
      <c r="D630" s="35" t="n"/>
      <c r="G630" s="33" t="n"/>
      <c r="H630" s="36">
        <f>IF(B630="","",IFERROR(INDEX('Stock'!$G$2:$G$1000,MATCH(B630,'Stock'!$A$2:$A$1000,0)),""))</f>
        <v/>
      </c>
      <c r="I630" s="36">
        <f>IF(A630="","",EmballageDefaut)</f>
        <v/>
      </c>
      <c r="J630" s="35" t="n"/>
      <c r="K630" s="36">
        <f>IF(OR(A630="",D630=""),"",IF(OR(F630="Cancelled",F630="Returned"),0,D630-N(H630)-N(I630)-N(J630)))</f>
        <v/>
      </c>
      <c r="L630" s="36">
        <f>IF(OR(A630="",D630=""),"",IF(OR(F630="Cancelled",F630="Returned"),0,D630*TauxTotal))</f>
        <v/>
      </c>
      <c r="M630" s="36">
        <f>IF(K630="","",K630-L630)</f>
        <v/>
      </c>
      <c r="N630" s="40">
        <f>IF(OR(K630="",N(D630)=0),"",IF(OR(F630="Cancelled",F630="Returned"),"",M630/D630))</f>
        <v/>
      </c>
      <c r="O630" s="39">
        <f>IF(OR(A630="",B630=""),"",IFERROR(A630-INDEX('Stock'!$H$2:$H$1000,MATCH(B630,'Stock'!$A$2:$A$1000,0)),""))</f>
        <v/>
      </c>
      <c r="P630" s="41">
        <f>IF(G630="","",DATE(YEAR(G630),MONTH(G630),1))</f>
        <v/>
      </c>
    </row>
    <row r="631">
      <c r="A631" s="33" t="n"/>
      <c r="C631" s="38">
        <f>IF(B631="","",IFERROR(INDEX('Stock'!$C$2:$C$1000,MATCH(B631,'Stock'!$A$2:$A$1000,0)),""))</f>
        <v/>
      </c>
      <c r="D631" s="35" t="n"/>
      <c r="G631" s="33" t="n"/>
      <c r="H631" s="36">
        <f>IF(B631="","",IFERROR(INDEX('Stock'!$G$2:$G$1000,MATCH(B631,'Stock'!$A$2:$A$1000,0)),""))</f>
        <v/>
      </c>
      <c r="I631" s="36">
        <f>IF(A631="","",EmballageDefaut)</f>
        <v/>
      </c>
      <c r="J631" s="35" t="n"/>
      <c r="K631" s="36">
        <f>IF(OR(A631="",D631=""),"",IF(OR(F631="Cancelled",F631="Returned"),0,D631-N(H631)-N(I631)-N(J631)))</f>
        <v/>
      </c>
      <c r="L631" s="36">
        <f>IF(OR(A631="",D631=""),"",IF(OR(F631="Cancelled",F631="Returned"),0,D631*TauxTotal))</f>
        <v/>
      </c>
      <c r="M631" s="36">
        <f>IF(K631="","",K631-L631)</f>
        <v/>
      </c>
      <c r="N631" s="40">
        <f>IF(OR(K631="",N(D631)=0),"",IF(OR(F631="Cancelled",F631="Returned"),"",M631/D631))</f>
        <v/>
      </c>
      <c r="O631" s="39">
        <f>IF(OR(A631="",B631=""),"",IFERROR(A631-INDEX('Stock'!$H$2:$H$1000,MATCH(B631,'Stock'!$A$2:$A$1000,0)),""))</f>
        <v/>
      </c>
      <c r="P631" s="41">
        <f>IF(G631="","",DATE(YEAR(G631),MONTH(G631),1))</f>
        <v/>
      </c>
    </row>
    <row r="632">
      <c r="A632" s="33" t="n"/>
      <c r="C632" s="38">
        <f>IF(B632="","",IFERROR(INDEX('Stock'!$C$2:$C$1000,MATCH(B632,'Stock'!$A$2:$A$1000,0)),""))</f>
        <v/>
      </c>
      <c r="D632" s="35" t="n"/>
      <c r="G632" s="33" t="n"/>
      <c r="H632" s="36">
        <f>IF(B632="","",IFERROR(INDEX('Stock'!$G$2:$G$1000,MATCH(B632,'Stock'!$A$2:$A$1000,0)),""))</f>
        <v/>
      </c>
      <c r="I632" s="36">
        <f>IF(A632="","",EmballageDefaut)</f>
        <v/>
      </c>
      <c r="J632" s="35" t="n"/>
      <c r="K632" s="36">
        <f>IF(OR(A632="",D632=""),"",IF(OR(F632="Cancelled",F632="Returned"),0,D632-N(H632)-N(I632)-N(J632)))</f>
        <v/>
      </c>
      <c r="L632" s="36">
        <f>IF(OR(A632="",D632=""),"",IF(OR(F632="Cancelled",F632="Returned"),0,D632*TauxTotal))</f>
        <v/>
      </c>
      <c r="M632" s="36">
        <f>IF(K632="","",K632-L632)</f>
        <v/>
      </c>
      <c r="N632" s="40">
        <f>IF(OR(K632="",N(D632)=0),"",IF(OR(F632="Cancelled",F632="Returned"),"",M632/D632))</f>
        <v/>
      </c>
      <c r="O632" s="39">
        <f>IF(OR(A632="",B632=""),"",IFERROR(A632-INDEX('Stock'!$H$2:$H$1000,MATCH(B632,'Stock'!$A$2:$A$1000,0)),""))</f>
        <v/>
      </c>
      <c r="P632" s="41">
        <f>IF(G632="","",DATE(YEAR(G632),MONTH(G632),1))</f>
        <v/>
      </c>
    </row>
    <row r="633">
      <c r="A633" s="33" t="n"/>
      <c r="C633" s="38">
        <f>IF(B633="","",IFERROR(INDEX('Stock'!$C$2:$C$1000,MATCH(B633,'Stock'!$A$2:$A$1000,0)),""))</f>
        <v/>
      </c>
      <c r="D633" s="35" t="n"/>
      <c r="G633" s="33" t="n"/>
      <c r="H633" s="36">
        <f>IF(B633="","",IFERROR(INDEX('Stock'!$G$2:$G$1000,MATCH(B633,'Stock'!$A$2:$A$1000,0)),""))</f>
        <v/>
      </c>
      <c r="I633" s="36">
        <f>IF(A633="","",EmballageDefaut)</f>
        <v/>
      </c>
      <c r="J633" s="35" t="n"/>
      <c r="K633" s="36">
        <f>IF(OR(A633="",D633=""),"",IF(OR(F633="Cancelled",F633="Returned"),0,D633-N(H633)-N(I633)-N(J633)))</f>
        <v/>
      </c>
      <c r="L633" s="36">
        <f>IF(OR(A633="",D633=""),"",IF(OR(F633="Cancelled",F633="Returned"),0,D633*TauxTotal))</f>
        <v/>
      </c>
      <c r="M633" s="36">
        <f>IF(K633="","",K633-L633)</f>
        <v/>
      </c>
      <c r="N633" s="40">
        <f>IF(OR(K633="",N(D633)=0),"",IF(OR(F633="Cancelled",F633="Returned"),"",M633/D633))</f>
        <v/>
      </c>
      <c r="O633" s="39">
        <f>IF(OR(A633="",B633=""),"",IFERROR(A633-INDEX('Stock'!$H$2:$H$1000,MATCH(B633,'Stock'!$A$2:$A$1000,0)),""))</f>
        <v/>
      </c>
      <c r="P633" s="41">
        <f>IF(G633="","",DATE(YEAR(G633),MONTH(G633),1))</f>
        <v/>
      </c>
    </row>
    <row r="634">
      <c r="A634" s="33" t="n"/>
      <c r="C634" s="38">
        <f>IF(B634="","",IFERROR(INDEX('Stock'!$C$2:$C$1000,MATCH(B634,'Stock'!$A$2:$A$1000,0)),""))</f>
        <v/>
      </c>
      <c r="D634" s="35" t="n"/>
      <c r="G634" s="33" t="n"/>
      <c r="H634" s="36">
        <f>IF(B634="","",IFERROR(INDEX('Stock'!$G$2:$G$1000,MATCH(B634,'Stock'!$A$2:$A$1000,0)),""))</f>
        <v/>
      </c>
      <c r="I634" s="36">
        <f>IF(A634="","",EmballageDefaut)</f>
        <v/>
      </c>
      <c r="J634" s="35" t="n"/>
      <c r="K634" s="36">
        <f>IF(OR(A634="",D634=""),"",IF(OR(F634="Cancelled",F634="Returned"),0,D634-N(H634)-N(I634)-N(J634)))</f>
        <v/>
      </c>
      <c r="L634" s="36">
        <f>IF(OR(A634="",D634=""),"",IF(OR(F634="Cancelled",F634="Returned"),0,D634*TauxTotal))</f>
        <v/>
      </c>
      <c r="M634" s="36">
        <f>IF(K634="","",K634-L634)</f>
        <v/>
      </c>
      <c r="N634" s="40">
        <f>IF(OR(K634="",N(D634)=0),"",IF(OR(F634="Cancelled",F634="Returned"),"",M634/D634))</f>
        <v/>
      </c>
      <c r="O634" s="39">
        <f>IF(OR(A634="",B634=""),"",IFERROR(A634-INDEX('Stock'!$H$2:$H$1000,MATCH(B634,'Stock'!$A$2:$A$1000,0)),""))</f>
        <v/>
      </c>
      <c r="P634" s="41">
        <f>IF(G634="","",DATE(YEAR(G634),MONTH(G634),1))</f>
        <v/>
      </c>
    </row>
    <row r="635">
      <c r="A635" s="33" t="n"/>
      <c r="C635" s="38">
        <f>IF(B635="","",IFERROR(INDEX('Stock'!$C$2:$C$1000,MATCH(B635,'Stock'!$A$2:$A$1000,0)),""))</f>
        <v/>
      </c>
      <c r="D635" s="35" t="n"/>
      <c r="G635" s="33" t="n"/>
      <c r="H635" s="36">
        <f>IF(B635="","",IFERROR(INDEX('Stock'!$G$2:$G$1000,MATCH(B635,'Stock'!$A$2:$A$1000,0)),""))</f>
        <v/>
      </c>
      <c r="I635" s="36">
        <f>IF(A635="","",EmballageDefaut)</f>
        <v/>
      </c>
      <c r="J635" s="35" t="n"/>
      <c r="K635" s="36">
        <f>IF(OR(A635="",D635=""),"",IF(OR(F635="Cancelled",F635="Returned"),0,D635-N(H635)-N(I635)-N(J635)))</f>
        <v/>
      </c>
      <c r="L635" s="36">
        <f>IF(OR(A635="",D635=""),"",IF(OR(F635="Cancelled",F635="Returned"),0,D635*TauxTotal))</f>
        <v/>
      </c>
      <c r="M635" s="36">
        <f>IF(K635="","",K635-L635)</f>
        <v/>
      </c>
      <c r="N635" s="40">
        <f>IF(OR(K635="",N(D635)=0),"",IF(OR(F635="Cancelled",F635="Returned"),"",M635/D635))</f>
        <v/>
      </c>
      <c r="O635" s="39">
        <f>IF(OR(A635="",B635=""),"",IFERROR(A635-INDEX('Stock'!$H$2:$H$1000,MATCH(B635,'Stock'!$A$2:$A$1000,0)),""))</f>
        <v/>
      </c>
      <c r="P635" s="41">
        <f>IF(G635="","",DATE(YEAR(G635),MONTH(G635),1))</f>
        <v/>
      </c>
    </row>
    <row r="636">
      <c r="A636" s="33" t="n"/>
      <c r="C636" s="38">
        <f>IF(B636="","",IFERROR(INDEX('Stock'!$C$2:$C$1000,MATCH(B636,'Stock'!$A$2:$A$1000,0)),""))</f>
        <v/>
      </c>
      <c r="D636" s="35" t="n"/>
      <c r="G636" s="33" t="n"/>
      <c r="H636" s="36">
        <f>IF(B636="","",IFERROR(INDEX('Stock'!$G$2:$G$1000,MATCH(B636,'Stock'!$A$2:$A$1000,0)),""))</f>
        <v/>
      </c>
      <c r="I636" s="36">
        <f>IF(A636="","",EmballageDefaut)</f>
        <v/>
      </c>
      <c r="J636" s="35" t="n"/>
      <c r="K636" s="36">
        <f>IF(OR(A636="",D636=""),"",IF(OR(F636="Cancelled",F636="Returned"),0,D636-N(H636)-N(I636)-N(J636)))</f>
        <v/>
      </c>
      <c r="L636" s="36">
        <f>IF(OR(A636="",D636=""),"",IF(OR(F636="Cancelled",F636="Returned"),0,D636*TauxTotal))</f>
        <v/>
      </c>
      <c r="M636" s="36">
        <f>IF(K636="","",K636-L636)</f>
        <v/>
      </c>
      <c r="N636" s="40">
        <f>IF(OR(K636="",N(D636)=0),"",IF(OR(F636="Cancelled",F636="Returned"),"",M636/D636))</f>
        <v/>
      </c>
      <c r="O636" s="39">
        <f>IF(OR(A636="",B636=""),"",IFERROR(A636-INDEX('Stock'!$H$2:$H$1000,MATCH(B636,'Stock'!$A$2:$A$1000,0)),""))</f>
        <v/>
      </c>
      <c r="P636" s="41">
        <f>IF(G636="","",DATE(YEAR(G636),MONTH(G636),1))</f>
        <v/>
      </c>
    </row>
    <row r="637">
      <c r="A637" s="33" t="n"/>
      <c r="C637" s="38">
        <f>IF(B637="","",IFERROR(INDEX('Stock'!$C$2:$C$1000,MATCH(B637,'Stock'!$A$2:$A$1000,0)),""))</f>
        <v/>
      </c>
      <c r="D637" s="35" t="n"/>
      <c r="G637" s="33" t="n"/>
      <c r="H637" s="36">
        <f>IF(B637="","",IFERROR(INDEX('Stock'!$G$2:$G$1000,MATCH(B637,'Stock'!$A$2:$A$1000,0)),""))</f>
        <v/>
      </c>
      <c r="I637" s="36">
        <f>IF(A637="","",EmballageDefaut)</f>
        <v/>
      </c>
      <c r="J637" s="35" t="n"/>
      <c r="K637" s="36">
        <f>IF(OR(A637="",D637=""),"",IF(OR(F637="Cancelled",F637="Returned"),0,D637-N(H637)-N(I637)-N(J637)))</f>
        <v/>
      </c>
      <c r="L637" s="36">
        <f>IF(OR(A637="",D637=""),"",IF(OR(F637="Cancelled",F637="Returned"),0,D637*TauxTotal))</f>
        <v/>
      </c>
      <c r="M637" s="36">
        <f>IF(K637="","",K637-L637)</f>
        <v/>
      </c>
      <c r="N637" s="40">
        <f>IF(OR(K637="",N(D637)=0),"",IF(OR(F637="Cancelled",F637="Returned"),"",M637/D637))</f>
        <v/>
      </c>
      <c r="O637" s="39">
        <f>IF(OR(A637="",B637=""),"",IFERROR(A637-INDEX('Stock'!$H$2:$H$1000,MATCH(B637,'Stock'!$A$2:$A$1000,0)),""))</f>
        <v/>
      </c>
      <c r="P637" s="41">
        <f>IF(G637="","",DATE(YEAR(G637),MONTH(G637),1))</f>
        <v/>
      </c>
    </row>
    <row r="638">
      <c r="A638" s="33" t="n"/>
      <c r="C638" s="38">
        <f>IF(B638="","",IFERROR(INDEX('Stock'!$C$2:$C$1000,MATCH(B638,'Stock'!$A$2:$A$1000,0)),""))</f>
        <v/>
      </c>
      <c r="D638" s="35" t="n"/>
      <c r="G638" s="33" t="n"/>
      <c r="H638" s="36">
        <f>IF(B638="","",IFERROR(INDEX('Stock'!$G$2:$G$1000,MATCH(B638,'Stock'!$A$2:$A$1000,0)),""))</f>
        <v/>
      </c>
      <c r="I638" s="36">
        <f>IF(A638="","",EmballageDefaut)</f>
        <v/>
      </c>
      <c r="J638" s="35" t="n"/>
      <c r="K638" s="36">
        <f>IF(OR(A638="",D638=""),"",IF(OR(F638="Cancelled",F638="Returned"),0,D638-N(H638)-N(I638)-N(J638)))</f>
        <v/>
      </c>
      <c r="L638" s="36">
        <f>IF(OR(A638="",D638=""),"",IF(OR(F638="Cancelled",F638="Returned"),0,D638*TauxTotal))</f>
        <v/>
      </c>
      <c r="M638" s="36">
        <f>IF(K638="","",K638-L638)</f>
        <v/>
      </c>
      <c r="N638" s="40">
        <f>IF(OR(K638="",N(D638)=0),"",IF(OR(F638="Cancelled",F638="Returned"),"",M638/D638))</f>
        <v/>
      </c>
      <c r="O638" s="39">
        <f>IF(OR(A638="",B638=""),"",IFERROR(A638-INDEX('Stock'!$H$2:$H$1000,MATCH(B638,'Stock'!$A$2:$A$1000,0)),""))</f>
        <v/>
      </c>
      <c r="P638" s="41">
        <f>IF(G638="","",DATE(YEAR(G638),MONTH(G638),1))</f>
        <v/>
      </c>
    </row>
    <row r="639">
      <c r="A639" s="33" t="n"/>
      <c r="C639" s="38">
        <f>IF(B639="","",IFERROR(INDEX('Stock'!$C$2:$C$1000,MATCH(B639,'Stock'!$A$2:$A$1000,0)),""))</f>
        <v/>
      </c>
      <c r="D639" s="35" t="n"/>
      <c r="G639" s="33" t="n"/>
      <c r="H639" s="36">
        <f>IF(B639="","",IFERROR(INDEX('Stock'!$G$2:$G$1000,MATCH(B639,'Stock'!$A$2:$A$1000,0)),""))</f>
        <v/>
      </c>
      <c r="I639" s="36">
        <f>IF(A639="","",EmballageDefaut)</f>
        <v/>
      </c>
      <c r="J639" s="35" t="n"/>
      <c r="K639" s="36">
        <f>IF(OR(A639="",D639=""),"",IF(OR(F639="Cancelled",F639="Returned"),0,D639-N(H639)-N(I639)-N(J639)))</f>
        <v/>
      </c>
      <c r="L639" s="36">
        <f>IF(OR(A639="",D639=""),"",IF(OR(F639="Cancelled",F639="Returned"),0,D639*TauxTotal))</f>
        <v/>
      </c>
      <c r="M639" s="36">
        <f>IF(K639="","",K639-L639)</f>
        <v/>
      </c>
      <c r="N639" s="40">
        <f>IF(OR(K639="",N(D639)=0),"",IF(OR(F639="Cancelled",F639="Returned"),"",M639/D639))</f>
        <v/>
      </c>
      <c r="O639" s="39">
        <f>IF(OR(A639="",B639=""),"",IFERROR(A639-INDEX('Stock'!$H$2:$H$1000,MATCH(B639,'Stock'!$A$2:$A$1000,0)),""))</f>
        <v/>
      </c>
      <c r="P639" s="41">
        <f>IF(G639="","",DATE(YEAR(G639),MONTH(G639),1))</f>
        <v/>
      </c>
    </row>
    <row r="640">
      <c r="A640" s="33" t="n"/>
      <c r="C640" s="38">
        <f>IF(B640="","",IFERROR(INDEX('Stock'!$C$2:$C$1000,MATCH(B640,'Stock'!$A$2:$A$1000,0)),""))</f>
        <v/>
      </c>
      <c r="D640" s="35" t="n"/>
      <c r="G640" s="33" t="n"/>
      <c r="H640" s="36">
        <f>IF(B640="","",IFERROR(INDEX('Stock'!$G$2:$G$1000,MATCH(B640,'Stock'!$A$2:$A$1000,0)),""))</f>
        <v/>
      </c>
      <c r="I640" s="36">
        <f>IF(A640="","",EmballageDefaut)</f>
        <v/>
      </c>
      <c r="J640" s="35" t="n"/>
      <c r="K640" s="36">
        <f>IF(OR(A640="",D640=""),"",IF(OR(F640="Cancelled",F640="Returned"),0,D640-N(H640)-N(I640)-N(J640)))</f>
        <v/>
      </c>
      <c r="L640" s="36">
        <f>IF(OR(A640="",D640=""),"",IF(OR(F640="Cancelled",F640="Returned"),0,D640*TauxTotal))</f>
        <v/>
      </c>
      <c r="M640" s="36">
        <f>IF(K640="","",K640-L640)</f>
        <v/>
      </c>
      <c r="N640" s="40">
        <f>IF(OR(K640="",N(D640)=0),"",IF(OR(F640="Cancelled",F640="Returned"),"",M640/D640))</f>
        <v/>
      </c>
      <c r="O640" s="39">
        <f>IF(OR(A640="",B640=""),"",IFERROR(A640-INDEX('Stock'!$H$2:$H$1000,MATCH(B640,'Stock'!$A$2:$A$1000,0)),""))</f>
        <v/>
      </c>
      <c r="P640" s="41">
        <f>IF(G640="","",DATE(YEAR(G640),MONTH(G640),1))</f>
        <v/>
      </c>
    </row>
    <row r="641">
      <c r="A641" s="33" t="n"/>
      <c r="C641" s="38">
        <f>IF(B641="","",IFERROR(INDEX('Stock'!$C$2:$C$1000,MATCH(B641,'Stock'!$A$2:$A$1000,0)),""))</f>
        <v/>
      </c>
      <c r="D641" s="35" t="n"/>
      <c r="G641" s="33" t="n"/>
      <c r="H641" s="36">
        <f>IF(B641="","",IFERROR(INDEX('Stock'!$G$2:$G$1000,MATCH(B641,'Stock'!$A$2:$A$1000,0)),""))</f>
        <v/>
      </c>
      <c r="I641" s="36">
        <f>IF(A641="","",EmballageDefaut)</f>
        <v/>
      </c>
      <c r="J641" s="35" t="n"/>
      <c r="K641" s="36">
        <f>IF(OR(A641="",D641=""),"",IF(OR(F641="Cancelled",F641="Returned"),0,D641-N(H641)-N(I641)-N(J641)))</f>
        <v/>
      </c>
      <c r="L641" s="36">
        <f>IF(OR(A641="",D641=""),"",IF(OR(F641="Cancelled",F641="Returned"),0,D641*TauxTotal))</f>
        <v/>
      </c>
      <c r="M641" s="36">
        <f>IF(K641="","",K641-L641)</f>
        <v/>
      </c>
      <c r="N641" s="40">
        <f>IF(OR(K641="",N(D641)=0),"",IF(OR(F641="Cancelled",F641="Returned"),"",M641/D641))</f>
        <v/>
      </c>
      <c r="O641" s="39">
        <f>IF(OR(A641="",B641=""),"",IFERROR(A641-INDEX('Stock'!$H$2:$H$1000,MATCH(B641,'Stock'!$A$2:$A$1000,0)),""))</f>
        <v/>
      </c>
      <c r="P641" s="41">
        <f>IF(G641="","",DATE(YEAR(G641),MONTH(G641),1))</f>
        <v/>
      </c>
    </row>
    <row r="642">
      <c r="A642" s="33" t="n"/>
      <c r="C642" s="38">
        <f>IF(B642="","",IFERROR(INDEX('Stock'!$C$2:$C$1000,MATCH(B642,'Stock'!$A$2:$A$1000,0)),""))</f>
        <v/>
      </c>
      <c r="D642" s="35" t="n"/>
      <c r="G642" s="33" t="n"/>
      <c r="H642" s="36">
        <f>IF(B642="","",IFERROR(INDEX('Stock'!$G$2:$G$1000,MATCH(B642,'Stock'!$A$2:$A$1000,0)),""))</f>
        <v/>
      </c>
      <c r="I642" s="36">
        <f>IF(A642="","",EmballageDefaut)</f>
        <v/>
      </c>
      <c r="J642" s="35" t="n"/>
      <c r="K642" s="36">
        <f>IF(OR(A642="",D642=""),"",IF(OR(F642="Cancelled",F642="Returned"),0,D642-N(H642)-N(I642)-N(J642)))</f>
        <v/>
      </c>
      <c r="L642" s="36">
        <f>IF(OR(A642="",D642=""),"",IF(OR(F642="Cancelled",F642="Returned"),0,D642*TauxTotal))</f>
        <v/>
      </c>
      <c r="M642" s="36">
        <f>IF(K642="","",K642-L642)</f>
        <v/>
      </c>
      <c r="N642" s="40">
        <f>IF(OR(K642="",N(D642)=0),"",IF(OR(F642="Cancelled",F642="Returned"),"",M642/D642))</f>
        <v/>
      </c>
      <c r="O642" s="39">
        <f>IF(OR(A642="",B642=""),"",IFERROR(A642-INDEX('Stock'!$H$2:$H$1000,MATCH(B642,'Stock'!$A$2:$A$1000,0)),""))</f>
        <v/>
      </c>
      <c r="P642" s="41">
        <f>IF(G642="","",DATE(YEAR(G642),MONTH(G642),1))</f>
        <v/>
      </c>
    </row>
    <row r="643">
      <c r="A643" s="33" t="n"/>
      <c r="C643" s="38">
        <f>IF(B643="","",IFERROR(INDEX('Stock'!$C$2:$C$1000,MATCH(B643,'Stock'!$A$2:$A$1000,0)),""))</f>
        <v/>
      </c>
      <c r="D643" s="35" t="n"/>
      <c r="G643" s="33" t="n"/>
      <c r="H643" s="36">
        <f>IF(B643="","",IFERROR(INDEX('Stock'!$G$2:$G$1000,MATCH(B643,'Stock'!$A$2:$A$1000,0)),""))</f>
        <v/>
      </c>
      <c r="I643" s="36">
        <f>IF(A643="","",EmballageDefaut)</f>
        <v/>
      </c>
      <c r="J643" s="35" t="n"/>
      <c r="K643" s="36">
        <f>IF(OR(A643="",D643=""),"",IF(OR(F643="Cancelled",F643="Returned"),0,D643-N(H643)-N(I643)-N(J643)))</f>
        <v/>
      </c>
      <c r="L643" s="36">
        <f>IF(OR(A643="",D643=""),"",IF(OR(F643="Cancelled",F643="Returned"),0,D643*TauxTotal))</f>
        <v/>
      </c>
      <c r="M643" s="36">
        <f>IF(K643="","",K643-L643)</f>
        <v/>
      </c>
      <c r="N643" s="40">
        <f>IF(OR(K643="",N(D643)=0),"",IF(OR(F643="Cancelled",F643="Returned"),"",M643/D643))</f>
        <v/>
      </c>
      <c r="O643" s="39">
        <f>IF(OR(A643="",B643=""),"",IFERROR(A643-INDEX('Stock'!$H$2:$H$1000,MATCH(B643,'Stock'!$A$2:$A$1000,0)),""))</f>
        <v/>
      </c>
      <c r="P643" s="41">
        <f>IF(G643="","",DATE(YEAR(G643),MONTH(G643),1))</f>
        <v/>
      </c>
    </row>
    <row r="644">
      <c r="A644" s="33" t="n"/>
      <c r="C644" s="38">
        <f>IF(B644="","",IFERROR(INDEX('Stock'!$C$2:$C$1000,MATCH(B644,'Stock'!$A$2:$A$1000,0)),""))</f>
        <v/>
      </c>
      <c r="D644" s="35" t="n"/>
      <c r="G644" s="33" t="n"/>
      <c r="H644" s="36">
        <f>IF(B644="","",IFERROR(INDEX('Stock'!$G$2:$G$1000,MATCH(B644,'Stock'!$A$2:$A$1000,0)),""))</f>
        <v/>
      </c>
      <c r="I644" s="36">
        <f>IF(A644="","",EmballageDefaut)</f>
        <v/>
      </c>
      <c r="J644" s="35" t="n"/>
      <c r="K644" s="36">
        <f>IF(OR(A644="",D644=""),"",IF(OR(F644="Cancelled",F644="Returned"),0,D644-N(H644)-N(I644)-N(J644)))</f>
        <v/>
      </c>
      <c r="L644" s="36">
        <f>IF(OR(A644="",D644=""),"",IF(OR(F644="Cancelled",F644="Returned"),0,D644*TauxTotal))</f>
        <v/>
      </c>
      <c r="M644" s="36">
        <f>IF(K644="","",K644-L644)</f>
        <v/>
      </c>
      <c r="N644" s="40">
        <f>IF(OR(K644="",N(D644)=0),"",IF(OR(F644="Cancelled",F644="Returned"),"",M644/D644))</f>
        <v/>
      </c>
      <c r="O644" s="39">
        <f>IF(OR(A644="",B644=""),"",IFERROR(A644-INDEX('Stock'!$H$2:$H$1000,MATCH(B644,'Stock'!$A$2:$A$1000,0)),""))</f>
        <v/>
      </c>
      <c r="P644" s="41">
        <f>IF(G644="","",DATE(YEAR(G644),MONTH(G644),1))</f>
        <v/>
      </c>
    </row>
    <row r="645">
      <c r="A645" s="33" t="n"/>
      <c r="C645" s="38">
        <f>IF(B645="","",IFERROR(INDEX('Stock'!$C$2:$C$1000,MATCH(B645,'Stock'!$A$2:$A$1000,0)),""))</f>
        <v/>
      </c>
      <c r="D645" s="35" t="n"/>
      <c r="G645" s="33" t="n"/>
      <c r="H645" s="36">
        <f>IF(B645="","",IFERROR(INDEX('Stock'!$G$2:$G$1000,MATCH(B645,'Stock'!$A$2:$A$1000,0)),""))</f>
        <v/>
      </c>
      <c r="I645" s="36">
        <f>IF(A645="","",EmballageDefaut)</f>
        <v/>
      </c>
      <c r="J645" s="35" t="n"/>
      <c r="K645" s="36">
        <f>IF(OR(A645="",D645=""),"",IF(OR(F645="Cancelled",F645="Returned"),0,D645-N(H645)-N(I645)-N(J645)))</f>
        <v/>
      </c>
      <c r="L645" s="36">
        <f>IF(OR(A645="",D645=""),"",IF(OR(F645="Cancelled",F645="Returned"),0,D645*TauxTotal))</f>
        <v/>
      </c>
      <c r="M645" s="36">
        <f>IF(K645="","",K645-L645)</f>
        <v/>
      </c>
      <c r="N645" s="40">
        <f>IF(OR(K645="",N(D645)=0),"",IF(OR(F645="Cancelled",F645="Returned"),"",M645/D645))</f>
        <v/>
      </c>
      <c r="O645" s="39">
        <f>IF(OR(A645="",B645=""),"",IFERROR(A645-INDEX('Stock'!$H$2:$H$1000,MATCH(B645,'Stock'!$A$2:$A$1000,0)),""))</f>
        <v/>
      </c>
      <c r="P645" s="41">
        <f>IF(G645="","",DATE(YEAR(G645),MONTH(G645),1))</f>
        <v/>
      </c>
    </row>
    <row r="646">
      <c r="A646" s="33" t="n"/>
      <c r="C646" s="38">
        <f>IF(B646="","",IFERROR(INDEX('Stock'!$C$2:$C$1000,MATCH(B646,'Stock'!$A$2:$A$1000,0)),""))</f>
        <v/>
      </c>
      <c r="D646" s="35" t="n"/>
      <c r="G646" s="33" t="n"/>
      <c r="H646" s="36">
        <f>IF(B646="","",IFERROR(INDEX('Stock'!$G$2:$G$1000,MATCH(B646,'Stock'!$A$2:$A$1000,0)),""))</f>
        <v/>
      </c>
      <c r="I646" s="36">
        <f>IF(A646="","",EmballageDefaut)</f>
        <v/>
      </c>
      <c r="J646" s="35" t="n"/>
      <c r="K646" s="36">
        <f>IF(OR(A646="",D646=""),"",IF(OR(F646="Cancelled",F646="Returned"),0,D646-N(H646)-N(I646)-N(J646)))</f>
        <v/>
      </c>
      <c r="L646" s="36">
        <f>IF(OR(A646="",D646=""),"",IF(OR(F646="Cancelled",F646="Returned"),0,D646*TauxTotal))</f>
        <v/>
      </c>
      <c r="M646" s="36">
        <f>IF(K646="","",K646-L646)</f>
        <v/>
      </c>
      <c r="N646" s="40">
        <f>IF(OR(K646="",N(D646)=0),"",IF(OR(F646="Cancelled",F646="Returned"),"",M646/D646))</f>
        <v/>
      </c>
      <c r="O646" s="39">
        <f>IF(OR(A646="",B646=""),"",IFERROR(A646-INDEX('Stock'!$H$2:$H$1000,MATCH(B646,'Stock'!$A$2:$A$1000,0)),""))</f>
        <v/>
      </c>
      <c r="P646" s="41">
        <f>IF(G646="","",DATE(YEAR(G646),MONTH(G646),1))</f>
        <v/>
      </c>
    </row>
    <row r="647">
      <c r="A647" s="33" t="n"/>
      <c r="C647" s="38">
        <f>IF(B647="","",IFERROR(INDEX('Stock'!$C$2:$C$1000,MATCH(B647,'Stock'!$A$2:$A$1000,0)),""))</f>
        <v/>
      </c>
      <c r="D647" s="35" t="n"/>
      <c r="G647" s="33" t="n"/>
      <c r="H647" s="36">
        <f>IF(B647="","",IFERROR(INDEX('Stock'!$G$2:$G$1000,MATCH(B647,'Stock'!$A$2:$A$1000,0)),""))</f>
        <v/>
      </c>
      <c r="I647" s="36">
        <f>IF(A647="","",EmballageDefaut)</f>
        <v/>
      </c>
      <c r="J647" s="35" t="n"/>
      <c r="K647" s="36">
        <f>IF(OR(A647="",D647=""),"",IF(OR(F647="Cancelled",F647="Returned"),0,D647-N(H647)-N(I647)-N(J647)))</f>
        <v/>
      </c>
      <c r="L647" s="36">
        <f>IF(OR(A647="",D647=""),"",IF(OR(F647="Cancelled",F647="Returned"),0,D647*TauxTotal))</f>
        <v/>
      </c>
      <c r="M647" s="36">
        <f>IF(K647="","",K647-L647)</f>
        <v/>
      </c>
      <c r="N647" s="40">
        <f>IF(OR(K647="",N(D647)=0),"",IF(OR(F647="Cancelled",F647="Returned"),"",M647/D647))</f>
        <v/>
      </c>
      <c r="O647" s="39">
        <f>IF(OR(A647="",B647=""),"",IFERROR(A647-INDEX('Stock'!$H$2:$H$1000,MATCH(B647,'Stock'!$A$2:$A$1000,0)),""))</f>
        <v/>
      </c>
      <c r="P647" s="41">
        <f>IF(G647="","",DATE(YEAR(G647),MONTH(G647),1))</f>
        <v/>
      </c>
    </row>
    <row r="648">
      <c r="A648" s="33" t="n"/>
      <c r="C648" s="38">
        <f>IF(B648="","",IFERROR(INDEX('Stock'!$C$2:$C$1000,MATCH(B648,'Stock'!$A$2:$A$1000,0)),""))</f>
        <v/>
      </c>
      <c r="D648" s="35" t="n"/>
      <c r="G648" s="33" t="n"/>
      <c r="H648" s="36">
        <f>IF(B648="","",IFERROR(INDEX('Stock'!$G$2:$G$1000,MATCH(B648,'Stock'!$A$2:$A$1000,0)),""))</f>
        <v/>
      </c>
      <c r="I648" s="36">
        <f>IF(A648="","",EmballageDefaut)</f>
        <v/>
      </c>
      <c r="J648" s="35" t="n"/>
      <c r="K648" s="36">
        <f>IF(OR(A648="",D648=""),"",IF(OR(F648="Cancelled",F648="Returned"),0,D648-N(H648)-N(I648)-N(J648)))</f>
        <v/>
      </c>
      <c r="L648" s="36">
        <f>IF(OR(A648="",D648=""),"",IF(OR(F648="Cancelled",F648="Returned"),0,D648*TauxTotal))</f>
        <v/>
      </c>
      <c r="M648" s="36">
        <f>IF(K648="","",K648-L648)</f>
        <v/>
      </c>
      <c r="N648" s="40">
        <f>IF(OR(K648="",N(D648)=0),"",IF(OR(F648="Cancelled",F648="Returned"),"",M648/D648))</f>
        <v/>
      </c>
      <c r="O648" s="39">
        <f>IF(OR(A648="",B648=""),"",IFERROR(A648-INDEX('Stock'!$H$2:$H$1000,MATCH(B648,'Stock'!$A$2:$A$1000,0)),""))</f>
        <v/>
      </c>
      <c r="P648" s="41">
        <f>IF(G648="","",DATE(YEAR(G648),MONTH(G648),1))</f>
        <v/>
      </c>
    </row>
    <row r="649">
      <c r="A649" s="33" t="n"/>
      <c r="C649" s="38">
        <f>IF(B649="","",IFERROR(INDEX('Stock'!$C$2:$C$1000,MATCH(B649,'Stock'!$A$2:$A$1000,0)),""))</f>
        <v/>
      </c>
      <c r="D649" s="35" t="n"/>
      <c r="G649" s="33" t="n"/>
      <c r="H649" s="36">
        <f>IF(B649="","",IFERROR(INDEX('Stock'!$G$2:$G$1000,MATCH(B649,'Stock'!$A$2:$A$1000,0)),""))</f>
        <v/>
      </c>
      <c r="I649" s="36">
        <f>IF(A649="","",EmballageDefaut)</f>
        <v/>
      </c>
      <c r="J649" s="35" t="n"/>
      <c r="K649" s="36">
        <f>IF(OR(A649="",D649=""),"",IF(OR(F649="Cancelled",F649="Returned"),0,D649-N(H649)-N(I649)-N(J649)))</f>
        <v/>
      </c>
      <c r="L649" s="36">
        <f>IF(OR(A649="",D649=""),"",IF(OR(F649="Cancelled",F649="Returned"),0,D649*TauxTotal))</f>
        <v/>
      </c>
      <c r="M649" s="36">
        <f>IF(K649="","",K649-L649)</f>
        <v/>
      </c>
      <c r="N649" s="40">
        <f>IF(OR(K649="",N(D649)=0),"",IF(OR(F649="Cancelled",F649="Returned"),"",M649/D649))</f>
        <v/>
      </c>
      <c r="O649" s="39">
        <f>IF(OR(A649="",B649=""),"",IFERROR(A649-INDEX('Stock'!$H$2:$H$1000,MATCH(B649,'Stock'!$A$2:$A$1000,0)),""))</f>
        <v/>
      </c>
      <c r="P649" s="41">
        <f>IF(G649="","",DATE(YEAR(G649),MONTH(G649),1))</f>
        <v/>
      </c>
    </row>
    <row r="650">
      <c r="A650" s="33" t="n"/>
      <c r="C650" s="38">
        <f>IF(B650="","",IFERROR(INDEX('Stock'!$C$2:$C$1000,MATCH(B650,'Stock'!$A$2:$A$1000,0)),""))</f>
        <v/>
      </c>
      <c r="D650" s="35" t="n"/>
      <c r="G650" s="33" t="n"/>
      <c r="H650" s="36">
        <f>IF(B650="","",IFERROR(INDEX('Stock'!$G$2:$G$1000,MATCH(B650,'Stock'!$A$2:$A$1000,0)),""))</f>
        <v/>
      </c>
      <c r="I650" s="36">
        <f>IF(A650="","",EmballageDefaut)</f>
        <v/>
      </c>
      <c r="J650" s="35" t="n"/>
      <c r="K650" s="36">
        <f>IF(OR(A650="",D650=""),"",IF(OR(F650="Cancelled",F650="Returned"),0,D650-N(H650)-N(I650)-N(J650)))</f>
        <v/>
      </c>
      <c r="L650" s="36">
        <f>IF(OR(A650="",D650=""),"",IF(OR(F650="Cancelled",F650="Returned"),0,D650*TauxTotal))</f>
        <v/>
      </c>
      <c r="M650" s="36">
        <f>IF(K650="","",K650-L650)</f>
        <v/>
      </c>
      <c r="N650" s="40">
        <f>IF(OR(K650="",N(D650)=0),"",IF(OR(F650="Cancelled",F650="Returned"),"",M650/D650))</f>
        <v/>
      </c>
      <c r="O650" s="39">
        <f>IF(OR(A650="",B650=""),"",IFERROR(A650-INDEX('Stock'!$H$2:$H$1000,MATCH(B650,'Stock'!$A$2:$A$1000,0)),""))</f>
        <v/>
      </c>
      <c r="P650" s="41">
        <f>IF(G650="","",DATE(YEAR(G650),MONTH(G650),1))</f>
        <v/>
      </c>
    </row>
    <row r="651">
      <c r="A651" s="33" t="n"/>
      <c r="C651" s="38">
        <f>IF(B651="","",IFERROR(INDEX('Stock'!$C$2:$C$1000,MATCH(B651,'Stock'!$A$2:$A$1000,0)),""))</f>
        <v/>
      </c>
      <c r="D651" s="35" t="n"/>
      <c r="G651" s="33" t="n"/>
      <c r="H651" s="36">
        <f>IF(B651="","",IFERROR(INDEX('Stock'!$G$2:$G$1000,MATCH(B651,'Stock'!$A$2:$A$1000,0)),""))</f>
        <v/>
      </c>
      <c r="I651" s="36">
        <f>IF(A651="","",EmballageDefaut)</f>
        <v/>
      </c>
      <c r="J651" s="35" t="n"/>
      <c r="K651" s="36">
        <f>IF(OR(A651="",D651=""),"",IF(OR(F651="Cancelled",F651="Returned"),0,D651-N(H651)-N(I651)-N(J651)))</f>
        <v/>
      </c>
      <c r="L651" s="36">
        <f>IF(OR(A651="",D651=""),"",IF(OR(F651="Cancelled",F651="Returned"),0,D651*TauxTotal))</f>
        <v/>
      </c>
      <c r="M651" s="36">
        <f>IF(K651="","",K651-L651)</f>
        <v/>
      </c>
      <c r="N651" s="40">
        <f>IF(OR(K651="",N(D651)=0),"",IF(OR(F651="Cancelled",F651="Returned"),"",M651/D651))</f>
        <v/>
      </c>
      <c r="O651" s="39">
        <f>IF(OR(A651="",B651=""),"",IFERROR(A651-INDEX('Stock'!$H$2:$H$1000,MATCH(B651,'Stock'!$A$2:$A$1000,0)),""))</f>
        <v/>
      </c>
      <c r="P651" s="41">
        <f>IF(G651="","",DATE(YEAR(G651),MONTH(G651),1))</f>
        <v/>
      </c>
    </row>
    <row r="652">
      <c r="A652" s="33" t="n"/>
      <c r="C652" s="38">
        <f>IF(B652="","",IFERROR(INDEX('Stock'!$C$2:$C$1000,MATCH(B652,'Stock'!$A$2:$A$1000,0)),""))</f>
        <v/>
      </c>
      <c r="D652" s="35" t="n"/>
      <c r="G652" s="33" t="n"/>
      <c r="H652" s="36">
        <f>IF(B652="","",IFERROR(INDEX('Stock'!$G$2:$G$1000,MATCH(B652,'Stock'!$A$2:$A$1000,0)),""))</f>
        <v/>
      </c>
      <c r="I652" s="36">
        <f>IF(A652="","",EmballageDefaut)</f>
        <v/>
      </c>
      <c r="J652" s="35" t="n"/>
      <c r="K652" s="36">
        <f>IF(OR(A652="",D652=""),"",IF(OR(F652="Cancelled",F652="Returned"),0,D652-N(H652)-N(I652)-N(J652)))</f>
        <v/>
      </c>
      <c r="L652" s="36">
        <f>IF(OR(A652="",D652=""),"",IF(OR(F652="Cancelled",F652="Returned"),0,D652*TauxTotal))</f>
        <v/>
      </c>
      <c r="M652" s="36">
        <f>IF(K652="","",K652-L652)</f>
        <v/>
      </c>
      <c r="N652" s="40">
        <f>IF(OR(K652="",N(D652)=0),"",IF(OR(F652="Cancelled",F652="Returned"),"",M652/D652))</f>
        <v/>
      </c>
      <c r="O652" s="39">
        <f>IF(OR(A652="",B652=""),"",IFERROR(A652-INDEX('Stock'!$H$2:$H$1000,MATCH(B652,'Stock'!$A$2:$A$1000,0)),""))</f>
        <v/>
      </c>
      <c r="P652" s="41">
        <f>IF(G652="","",DATE(YEAR(G652),MONTH(G652),1))</f>
        <v/>
      </c>
    </row>
    <row r="653">
      <c r="A653" s="33" t="n"/>
      <c r="C653" s="38">
        <f>IF(B653="","",IFERROR(INDEX('Stock'!$C$2:$C$1000,MATCH(B653,'Stock'!$A$2:$A$1000,0)),""))</f>
        <v/>
      </c>
      <c r="D653" s="35" t="n"/>
      <c r="G653" s="33" t="n"/>
      <c r="H653" s="36">
        <f>IF(B653="","",IFERROR(INDEX('Stock'!$G$2:$G$1000,MATCH(B653,'Stock'!$A$2:$A$1000,0)),""))</f>
        <v/>
      </c>
      <c r="I653" s="36">
        <f>IF(A653="","",EmballageDefaut)</f>
        <v/>
      </c>
      <c r="J653" s="35" t="n"/>
      <c r="K653" s="36">
        <f>IF(OR(A653="",D653=""),"",IF(OR(F653="Cancelled",F653="Returned"),0,D653-N(H653)-N(I653)-N(J653)))</f>
        <v/>
      </c>
      <c r="L653" s="36">
        <f>IF(OR(A653="",D653=""),"",IF(OR(F653="Cancelled",F653="Returned"),0,D653*TauxTotal))</f>
        <v/>
      </c>
      <c r="M653" s="36">
        <f>IF(K653="","",K653-L653)</f>
        <v/>
      </c>
      <c r="N653" s="40">
        <f>IF(OR(K653="",N(D653)=0),"",IF(OR(F653="Cancelled",F653="Returned"),"",M653/D653))</f>
        <v/>
      </c>
      <c r="O653" s="39">
        <f>IF(OR(A653="",B653=""),"",IFERROR(A653-INDEX('Stock'!$H$2:$H$1000,MATCH(B653,'Stock'!$A$2:$A$1000,0)),""))</f>
        <v/>
      </c>
      <c r="P653" s="41">
        <f>IF(G653="","",DATE(YEAR(G653),MONTH(G653),1))</f>
        <v/>
      </c>
    </row>
    <row r="654">
      <c r="A654" s="33" t="n"/>
      <c r="C654" s="38">
        <f>IF(B654="","",IFERROR(INDEX('Stock'!$C$2:$C$1000,MATCH(B654,'Stock'!$A$2:$A$1000,0)),""))</f>
        <v/>
      </c>
      <c r="D654" s="35" t="n"/>
      <c r="G654" s="33" t="n"/>
      <c r="H654" s="36">
        <f>IF(B654="","",IFERROR(INDEX('Stock'!$G$2:$G$1000,MATCH(B654,'Stock'!$A$2:$A$1000,0)),""))</f>
        <v/>
      </c>
      <c r="I654" s="36">
        <f>IF(A654="","",EmballageDefaut)</f>
        <v/>
      </c>
      <c r="J654" s="35" t="n"/>
      <c r="K654" s="36">
        <f>IF(OR(A654="",D654=""),"",IF(OR(F654="Cancelled",F654="Returned"),0,D654-N(H654)-N(I654)-N(J654)))</f>
        <v/>
      </c>
      <c r="L654" s="36">
        <f>IF(OR(A654="",D654=""),"",IF(OR(F654="Cancelled",F654="Returned"),0,D654*TauxTotal))</f>
        <v/>
      </c>
      <c r="M654" s="36">
        <f>IF(K654="","",K654-L654)</f>
        <v/>
      </c>
      <c r="N654" s="40">
        <f>IF(OR(K654="",N(D654)=0),"",IF(OR(F654="Cancelled",F654="Returned"),"",M654/D654))</f>
        <v/>
      </c>
      <c r="O654" s="39">
        <f>IF(OR(A654="",B654=""),"",IFERROR(A654-INDEX('Stock'!$H$2:$H$1000,MATCH(B654,'Stock'!$A$2:$A$1000,0)),""))</f>
        <v/>
      </c>
      <c r="P654" s="41">
        <f>IF(G654="","",DATE(YEAR(G654),MONTH(G654),1))</f>
        <v/>
      </c>
    </row>
    <row r="655">
      <c r="A655" s="33" t="n"/>
      <c r="C655" s="38">
        <f>IF(B655="","",IFERROR(INDEX('Stock'!$C$2:$C$1000,MATCH(B655,'Stock'!$A$2:$A$1000,0)),""))</f>
        <v/>
      </c>
      <c r="D655" s="35" t="n"/>
      <c r="G655" s="33" t="n"/>
      <c r="H655" s="36">
        <f>IF(B655="","",IFERROR(INDEX('Stock'!$G$2:$G$1000,MATCH(B655,'Stock'!$A$2:$A$1000,0)),""))</f>
        <v/>
      </c>
      <c r="I655" s="36">
        <f>IF(A655="","",EmballageDefaut)</f>
        <v/>
      </c>
      <c r="J655" s="35" t="n"/>
      <c r="K655" s="36">
        <f>IF(OR(A655="",D655=""),"",IF(OR(F655="Cancelled",F655="Returned"),0,D655-N(H655)-N(I655)-N(J655)))</f>
        <v/>
      </c>
      <c r="L655" s="36">
        <f>IF(OR(A655="",D655=""),"",IF(OR(F655="Cancelled",F655="Returned"),0,D655*TauxTotal))</f>
        <v/>
      </c>
      <c r="M655" s="36">
        <f>IF(K655="","",K655-L655)</f>
        <v/>
      </c>
      <c r="N655" s="40">
        <f>IF(OR(K655="",N(D655)=0),"",IF(OR(F655="Cancelled",F655="Returned"),"",M655/D655))</f>
        <v/>
      </c>
      <c r="O655" s="39">
        <f>IF(OR(A655="",B655=""),"",IFERROR(A655-INDEX('Stock'!$H$2:$H$1000,MATCH(B655,'Stock'!$A$2:$A$1000,0)),""))</f>
        <v/>
      </c>
      <c r="P655" s="41">
        <f>IF(G655="","",DATE(YEAR(G655),MONTH(G655),1))</f>
        <v/>
      </c>
    </row>
    <row r="656">
      <c r="A656" s="33" t="n"/>
      <c r="C656" s="38">
        <f>IF(B656="","",IFERROR(INDEX('Stock'!$C$2:$C$1000,MATCH(B656,'Stock'!$A$2:$A$1000,0)),""))</f>
        <v/>
      </c>
      <c r="D656" s="35" t="n"/>
      <c r="G656" s="33" t="n"/>
      <c r="H656" s="36">
        <f>IF(B656="","",IFERROR(INDEX('Stock'!$G$2:$G$1000,MATCH(B656,'Stock'!$A$2:$A$1000,0)),""))</f>
        <v/>
      </c>
      <c r="I656" s="36">
        <f>IF(A656="","",EmballageDefaut)</f>
        <v/>
      </c>
      <c r="J656" s="35" t="n"/>
      <c r="K656" s="36">
        <f>IF(OR(A656="",D656=""),"",IF(OR(F656="Cancelled",F656="Returned"),0,D656-N(H656)-N(I656)-N(J656)))</f>
        <v/>
      </c>
      <c r="L656" s="36">
        <f>IF(OR(A656="",D656=""),"",IF(OR(F656="Cancelled",F656="Returned"),0,D656*TauxTotal))</f>
        <v/>
      </c>
      <c r="M656" s="36">
        <f>IF(K656="","",K656-L656)</f>
        <v/>
      </c>
      <c r="N656" s="40">
        <f>IF(OR(K656="",N(D656)=0),"",IF(OR(F656="Cancelled",F656="Returned"),"",M656/D656))</f>
        <v/>
      </c>
      <c r="O656" s="39">
        <f>IF(OR(A656="",B656=""),"",IFERROR(A656-INDEX('Stock'!$H$2:$H$1000,MATCH(B656,'Stock'!$A$2:$A$1000,0)),""))</f>
        <v/>
      </c>
      <c r="P656" s="41">
        <f>IF(G656="","",DATE(YEAR(G656),MONTH(G656),1))</f>
        <v/>
      </c>
    </row>
    <row r="657">
      <c r="A657" s="33" t="n"/>
      <c r="C657" s="38">
        <f>IF(B657="","",IFERROR(INDEX('Stock'!$C$2:$C$1000,MATCH(B657,'Stock'!$A$2:$A$1000,0)),""))</f>
        <v/>
      </c>
      <c r="D657" s="35" t="n"/>
      <c r="G657" s="33" t="n"/>
      <c r="H657" s="36">
        <f>IF(B657="","",IFERROR(INDEX('Stock'!$G$2:$G$1000,MATCH(B657,'Stock'!$A$2:$A$1000,0)),""))</f>
        <v/>
      </c>
      <c r="I657" s="36">
        <f>IF(A657="","",EmballageDefaut)</f>
        <v/>
      </c>
      <c r="J657" s="35" t="n"/>
      <c r="K657" s="36">
        <f>IF(OR(A657="",D657=""),"",IF(OR(F657="Cancelled",F657="Returned"),0,D657-N(H657)-N(I657)-N(J657)))</f>
        <v/>
      </c>
      <c r="L657" s="36">
        <f>IF(OR(A657="",D657=""),"",IF(OR(F657="Cancelled",F657="Returned"),0,D657*TauxTotal))</f>
        <v/>
      </c>
      <c r="M657" s="36">
        <f>IF(K657="","",K657-L657)</f>
        <v/>
      </c>
      <c r="N657" s="40">
        <f>IF(OR(K657="",N(D657)=0),"",IF(OR(F657="Cancelled",F657="Returned"),"",M657/D657))</f>
        <v/>
      </c>
      <c r="O657" s="39">
        <f>IF(OR(A657="",B657=""),"",IFERROR(A657-INDEX('Stock'!$H$2:$H$1000,MATCH(B657,'Stock'!$A$2:$A$1000,0)),""))</f>
        <v/>
      </c>
      <c r="P657" s="41">
        <f>IF(G657="","",DATE(YEAR(G657),MONTH(G657),1))</f>
        <v/>
      </c>
    </row>
    <row r="658">
      <c r="A658" s="33" t="n"/>
      <c r="C658" s="38">
        <f>IF(B658="","",IFERROR(INDEX('Stock'!$C$2:$C$1000,MATCH(B658,'Stock'!$A$2:$A$1000,0)),""))</f>
        <v/>
      </c>
      <c r="D658" s="35" t="n"/>
      <c r="G658" s="33" t="n"/>
      <c r="H658" s="36">
        <f>IF(B658="","",IFERROR(INDEX('Stock'!$G$2:$G$1000,MATCH(B658,'Stock'!$A$2:$A$1000,0)),""))</f>
        <v/>
      </c>
      <c r="I658" s="36">
        <f>IF(A658="","",EmballageDefaut)</f>
        <v/>
      </c>
      <c r="J658" s="35" t="n"/>
      <c r="K658" s="36">
        <f>IF(OR(A658="",D658=""),"",IF(OR(F658="Cancelled",F658="Returned"),0,D658-N(H658)-N(I658)-N(J658)))</f>
        <v/>
      </c>
      <c r="L658" s="36">
        <f>IF(OR(A658="",D658=""),"",IF(OR(F658="Cancelled",F658="Returned"),0,D658*TauxTotal))</f>
        <v/>
      </c>
      <c r="M658" s="36">
        <f>IF(K658="","",K658-L658)</f>
        <v/>
      </c>
      <c r="N658" s="40">
        <f>IF(OR(K658="",N(D658)=0),"",IF(OR(F658="Cancelled",F658="Returned"),"",M658/D658))</f>
        <v/>
      </c>
      <c r="O658" s="39">
        <f>IF(OR(A658="",B658=""),"",IFERROR(A658-INDEX('Stock'!$H$2:$H$1000,MATCH(B658,'Stock'!$A$2:$A$1000,0)),""))</f>
        <v/>
      </c>
      <c r="P658" s="41">
        <f>IF(G658="","",DATE(YEAR(G658),MONTH(G658),1))</f>
        <v/>
      </c>
    </row>
    <row r="659">
      <c r="A659" s="33" t="n"/>
      <c r="C659" s="38">
        <f>IF(B659="","",IFERROR(INDEX('Stock'!$C$2:$C$1000,MATCH(B659,'Stock'!$A$2:$A$1000,0)),""))</f>
        <v/>
      </c>
      <c r="D659" s="35" t="n"/>
      <c r="G659" s="33" t="n"/>
      <c r="H659" s="36">
        <f>IF(B659="","",IFERROR(INDEX('Stock'!$G$2:$G$1000,MATCH(B659,'Stock'!$A$2:$A$1000,0)),""))</f>
        <v/>
      </c>
      <c r="I659" s="36">
        <f>IF(A659="","",EmballageDefaut)</f>
        <v/>
      </c>
      <c r="J659" s="35" t="n"/>
      <c r="K659" s="36">
        <f>IF(OR(A659="",D659=""),"",IF(OR(F659="Cancelled",F659="Returned"),0,D659-N(H659)-N(I659)-N(J659)))</f>
        <v/>
      </c>
      <c r="L659" s="36">
        <f>IF(OR(A659="",D659=""),"",IF(OR(F659="Cancelled",F659="Returned"),0,D659*TauxTotal))</f>
        <v/>
      </c>
      <c r="M659" s="36">
        <f>IF(K659="","",K659-L659)</f>
        <v/>
      </c>
      <c r="N659" s="40">
        <f>IF(OR(K659="",N(D659)=0),"",IF(OR(F659="Cancelled",F659="Returned"),"",M659/D659))</f>
        <v/>
      </c>
      <c r="O659" s="39">
        <f>IF(OR(A659="",B659=""),"",IFERROR(A659-INDEX('Stock'!$H$2:$H$1000,MATCH(B659,'Stock'!$A$2:$A$1000,0)),""))</f>
        <v/>
      </c>
      <c r="P659" s="41">
        <f>IF(G659="","",DATE(YEAR(G659),MONTH(G659),1))</f>
        <v/>
      </c>
    </row>
    <row r="660">
      <c r="A660" s="33" t="n"/>
      <c r="C660" s="38">
        <f>IF(B660="","",IFERROR(INDEX('Stock'!$C$2:$C$1000,MATCH(B660,'Stock'!$A$2:$A$1000,0)),""))</f>
        <v/>
      </c>
      <c r="D660" s="35" t="n"/>
      <c r="G660" s="33" t="n"/>
      <c r="H660" s="36">
        <f>IF(B660="","",IFERROR(INDEX('Stock'!$G$2:$G$1000,MATCH(B660,'Stock'!$A$2:$A$1000,0)),""))</f>
        <v/>
      </c>
      <c r="I660" s="36">
        <f>IF(A660="","",EmballageDefaut)</f>
        <v/>
      </c>
      <c r="J660" s="35" t="n"/>
      <c r="K660" s="36">
        <f>IF(OR(A660="",D660=""),"",IF(OR(F660="Cancelled",F660="Returned"),0,D660-N(H660)-N(I660)-N(J660)))</f>
        <v/>
      </c>
      <c r="L660" s="36">
        <f>IF(OR(A660="",D660=""),"",IF(OR(F660="Cancelled",F660="Returned"),0,D660*TauxTotal))</f>
        <v/>
      </c>
      <c r="M660" s="36">
        <f>IF(K660="","",K660-L660)</f>
        <v/>
      </c>
      <c r="N660" s="40">
        <f>IF(OR(K660="",N(D660)=0),"",IF(OR(F660="Cancelled",F660="Returned"),"",M660/D660))</f>
        <v/>
      </c>
      <c r="O660" s="39">
        <f>IF(OR(A660="",B660=""),"",IFERROR(A660-INDEX('Stock'!$H$2:$H$1000,MATCH(B660,'Stock'!$A$2:$A$1000,0)),""))</f>
        <v/>
      </c>
      <c r="P660" s="41">
        <f>IF(G660="","",DATE(YEAR(G660),MONTH(G660),1))</f>
        <v/>
      </c>
    </row>
    <row r="661">
      <c r="A661" s="33" t="n"/>
      <c r="C661" s="38">
        <f>IF(B661="","",IFERROR(INDEX('Stock'!$C$2:$C$1000,MATCH(B661,'Stock'!$A$2:$A$1000,0)),""))</f>
        <v/>
      </c>
      <c r="D661" s="35" t="n"/>
      <c r="G661" s="33" t="n"/>
      <c r="H661" s="36">
        <f>IF(B661="","",IFERROR(INDEX('Stock'!$G$2:$G$1000,MATCH(B661,'Stock'!$A$2:$A$1000,0)),""))</f>
        <v/>
      </c>
      <c r="I661" s="36">
        <f>IF(A661="","",EmballageDefaut)</f>
        <v/>
      </c>
      <c r="J661" s="35" t="n"/>
      <c r="K661" s="36">
        <f>IF(OR(A661="",D661=""),"",IF(OR(F661="Cancelled",F661="Returned"),0,D661-N(H661)-N(I661)-N(J661)))</f>
        <v/>
      </c>
      <c r="L661" s="36">
        <f>IF(OR(A661="",D661=""),"",IF(OR(F661="Cancelled",F661="Returned"),0,D661*TauxTotal))</f>
        <v/>
      </c>
      <c r="M661" s="36">
        <f>IF(K661="","",K661-L661)</f>
        <v/>
      </c>
      <c r="N661" s="40">
        <f>IF(OR(K661="",N(D661)=0),"",IF(OR(F661="Cancelled",F661="Returned"),"",M661/D661))</f>
        <v/>
      </c>
      <c r="O661" s="39">
        <f>IF(OR(A661="",B661=""),"",IFERROR(A661-INDEX('Stock'!$H$2:$H$1000,MATCH(B661,'Stock'!$A$2:$A$1000,0)),""))</f>
        <v/>
      </c>
      <c r="P661" s="41">
        <f>IF(G661="","",DATE(YEAR(G661),MONTH(G661),1))</f>
        <v/>
      </c>
    </row>
    <row r="662">
      <c r="A662" s="33" t="n"/>
      <c r="C662" s="38">
        <f>IF(B662="","",IFERROR(INDEX('Stock'!$C$2:$C$1000,MATCH(B662,'Stock'!$A$2:$A$1000,0)),""))</f>
        <v/>
      </c>
      <c r="D662" s="35" t="n"/>
      <c r="G662" s="33" t="n"/>
      <c r="H662" s="36">
        <f>IF(B662="","",IFERROR(INDEX('Stock'!$G$2:$G$1000,MATCH(B662,'Stock'!$A$2:$A$1000,0)),""))</f>
        <v/>
      </c>
      <c r="I662" s="36">
        <f>IF(A662="","",EmballageDefaut)</f>
        <v/>
      </c>
      <c r="J662" s="35" t="n"/>
      <c r="K662" s="36">
        <f>IF(OR(A662="",D662=""),"",IF(OR(F662="Cancelled",F662="Returned"),0,D662-N(H662)-N(I662)-N(J662)))</f>
        <v/>
      </c>
      <c r="L662" s="36">
        <f>IF(OR(A662="",D662=""),"",IF(OR(F662="Cancelled",F662="Returned"),0,D662*TauxTotal))</f>
        <v/>
      </c>
      <c r="M662" s="36">
        <f>IF(K662="","",K662-L662)</f>
        <v/>
      </c>
      <c r="N662" s="40">
        <f>IF(OR(K662="",N(D662)=0),"",IF(OR(F662="Cancelled",F662="Returned"),"",M662/D662))</f>
        <v/>
      </c>
      <c r="O662" s="39">
        <f>IF(OR(A662="",B662=""),"",IFERROR(A662-INDEX('Stock'!$H$2:$H$1000,MATCH(B662,'Stock'!$A$2:$A$1000,0)),""))</f>
        <v/>
      </c>
      <c r="P662" s="41">
        <f>IF(G662="","",DATE(YEAR(G662),MONTH(G662),1))</f>
        <v/>
      </c>
    </row>
    <row r="663">
      <c r="A663" s="33" t="n"/>
      <c r="C663" s="38">
        <f>IF(B663="","",IFERROR(INDEX('Stock'!$C$2:$C$1000,MATCH(B663,'Stock'!$A$2:$A$1000,0)),""))</f>
        <v/>
      </c>
      <c r="D663" s="35" t="n"/>
      <c r="G663" s="33" t="n"/>
      <c r="H663" s="36">
        <f>IF(B663="","",IFERROR(INDEX('Stock'!$G$2:$G$1000,MATCH(B663,'Stock'!$A$2:$A$1000,0)),""))</f>
        <v/>
      </c>
      <c r="I663" s="36">
        <f>IF(A663="","",EmballageDefaut)</f>
        <v/>
      </c>
      <c r="J663" s="35" t="n"/>
      <c r="K663" s="36">
        <f>IF(OR(A663="",D663=""),"",IF(OR(F663="Cancelled",F663="Returned"),0,D663-N(H663)-N(I663)-N(J663)))</f>
        <v/>
      </c>
      <c r="L663" s="36">
        <f>IF(OR(A663="",D663=""),"",IF(OR(F663="Cancelled",F663="Returned"),0,D663*TauxTotal))</f>
        <v/>
      </c>
      <c r="M663" s="36">
        <f>IF(K663="","",K663-L663)</f>
        <v/>
      </c>
      <c r="N663" s="40">
        <f>IF(OR(K663="",N(D663)=0),"",IF(OR(F663="Cancelled",F663="Returned"),"",M663/D663))</f>
        <v/>
      </c>
      <c r="O663" s="39">
        <f>IF(OR(A663="",B663=""),"",IFERROR(A663-INDEX('Stock'!$H$2:$H$1000,MATCH(B663,'Stock'!$A$2:$A$1000,0)),""))</f>
        <v/>
      </c>
      <c r="P663" s="41">
        <f>IF(G663="","",DATE(YEAR(G663),MONTH(G663),1))</f>
        <v/>
      </c>
    </row>
    <row r="664">
      <c r="A664" s="33" t="n"/>
      <c r="C664" s="38">
        <f>IF(B664="","",IFERROR(INDEX('Stock'!$C$2:$C$1000,MATCH(B664,'Stock'!$A$2:$A$1000,0)),""))</f>
        <v/>
      </c>
      <c r="D664" s="35" t="n"/>
      <c r="G664" s="33" t="n"/>
      <c r="H664" s="36">
        <f>IF(B664="","",IFERROR(INDEX('Stock'!$G$2:$G$1000,MATCH(B664,'Stock'!$A$2:$A$1000,0)),""))</f>
        <v/>
      </c>
      <c r="I664" s="36">
        <f>IF(A664="","",EmballageDefaut)</f>
        <v/>
      </c>
      <c r="J664" s="35" t="n"/>
      <c r="K664" s="36">
        <f>IF(OR(A664="",D664=""),"",IF(OR(F664="Cancelled",F664="Returned"),0,D664-N(H664)-N(I664)-N(J664)))</f>
        <v/>
      </c>
      <c r="L664" s="36">
        <f>IF(OR(A664="",D664=""),"",IF(OR(F664="Cancelled",F664="Returned"),0,D664*TauxTotal))</f>
        <v/>
      </c>
      <c r="M664" s="36">
        <f>IF(K664="","",K664-L664)</f>
        <v/>
      </c>
      <c r="N664" s="40">
        <f>IF(OR(K664="",N(D664)=0),"",IF(OR(F664="Cancelled",F664="Returned"),"",M664/D664))</f>
        <v/>
      </c>
      <c r="O664" s="39">
        <f>IF(OR(A664="",B664=""),"",IFERROR(A664-INDEX('Stock'!$H$2:$H$1000,MATCH(B664,'Stock'!$A$2:$A$1000,0)),""))</f>
        <v/>
      </c>
      <c r="P664" s="41">
        <f>IF(G664="","",DATE(YEAR(G664),MONTH(G664),1))</f>
        <v/>
      </c>
    </row>
    <row r="665">
      <c r="A665" s="33" t="n"/>
      <c r="C665" s="38">
        <f>IF(B665="","",IFERROR(INDEX('Stock'!$C$2:$C$1000,MATCH(B665,'Stock'!$A$2:$A$1000,0)),""))</f>
        <v/>
      </c>
      <c r="D665" s="35" t="n"/>
      <c r="G665" s="33" t="n"/>
      <c r="H665" s="36">
        <f>IF(B665="","",IFERROR(INDEX('Stock'!$G$2:$G$1000,MATCH(B665,'Stock'!$A$2:$A$1000,0)),""))</f>
        <v/>
      </c>
      <c r="I665" s="36">
        <f>IF(A665="","",EmballageDefaut)</f>
        <v/>
      </c>
      <c r="J665" s="35" t="n"/>
      <c r="K665" s="36">
        <f>IF(OR(A665="",D665=""),"",IF(OR(F665="Cancelled",F665="Returned"),0,D665-N(H665)-N(I665)-N(J665)))</f>
        <v/>
      </c>
      <c r="L665" s="36">
        <f>IF(OR(A665="",D665=""),"",IF(OR(F665="Cancelled",F665="Returned"),0,D665*TauxTotal))</f>
        <v/>
      </c>
      <c r="M665" s="36">
        <f>IF(K665="","",K665-L665)</f>
        <v/>
      </c>
      <c r="N665" s="40">
        <f>IF(OR(K665="",N(D665)=0),"",IF(OR(F665="Cancelled",F665="Returned"),"",M665/D665))</f>
        <v/>
      </c>
      <c r="O665" s="39">
        <f>IF(OR(A665="",B665=""),"",IFERROR(A665-INDEX('Stock'!$H$2:$H$1000,MATCH(B665,'Stock'!$A$2:$A$1000,0)),""))</f>
        <v/>
      </c>
      <c r="P665" s="41">
        <f>IF(G665="","",DATE(YEAR(G665),MONTH(G665),1))</f>
        <v/>
      </c>
    </row>
    <row r="666">
      <c r="A666" s="33" t="n"/>
      <c r="C666" s="38">
        <f>IF(B666="","",IFERROR(INDEX('Stock'!$C$2:$C$1000,MATCH(B666,'Stock'!$A$2:$A$1000,0)),""))</f>
        <v/>
      </c>
      <c r="D666" s="35" t="n"/>
      <c r="G666" s="33" t="n"/>
      <c r="H666" s="36">
        <f>IF(B666="","",IFERROR(INDEX('Stock'!$G$2:$G$1000,MATCH(B666,'Stock'!$A$2:$A$1000,0)),""))</f>
        <v/>
      </c>
      <c r="I666" s="36">
        <f>IF(A666="","",EmballageDefaut)</f>
        <v/>
      </c>
      <c r="J666" s="35" t="n"/>
      <c r="K666" s="36">
        <f>IF(OR(A666="",D666=""),"",IF(OR(F666="Cancelled",F666="Returned"),0,D666-N(H666)-N(I666)-N(J666)))</f>
        <v/>
      </c>
      <c r="L666" s="36">
        <f>IF(OR(A666="",D666=""),"",IF(OR(F666="Cancelled",F666="Returned"),0,D666*TauxTotal))</f>
        <v/>
      </c>
      <c r="M666" s="36">
        <f>IF(K666="","",K666-L666)</f>
        <v/>
      </c>
      <c r="N666" s="40">
        <f>IF(OR(K666="",N(D666)=0),"",IF(OR(F666="Cancelled",F666="Returned"),"",M666/D666))</f>
        <v/>
      </c>
      <c r="O666" s="39">
        <f>IF(OR(A666="",B666=""),"",IFERROR(A666-INDEX('Stock'!$H$2:$H$1000,MATCH(B666,'Stock'!$A$2:$A$1000,0)),""))</f>
        <v/>
      </c>
      <c r="P666" s="41">
        <f>IF(G666="","",DATE(YEAR(G666),MONTH(G666),1))</f>
        <v/>
      </c>
    </row>
    <row r="667">
      <c r="A667" s="33" t="n"/>
      <c r="C667" s="38">
        <f>IF(B667="","",IFERROR(INDEX('Stock'!$C$2:$C$1000,MATCH(B667,'Stock'!$A$2:$A$1000,0)),""))</f>
        <v/>
      </c>
      <c r="D667" s="35" t="n"/>
      <c r="G667" s="33" t="n"/>
      <c r="H667" s="36">
        <f>IF(B667="","",IFERROR(INDEX('Stock'!$G$2:$G$1000,MATCH(B667,'Stock'!$A$2:$A$1000,0)),""))</f>
        <v/>
      </c>
      <c r="I667" s="36">
        <f>IF(A667="","",EmballageDefaut)</f>
        <v/>
      </c>
      <c r="J667" s="35" t="n"/>
      <c r="K667" s="36">
        <f>IF(OR(A667="",D667=""),"",IF(OR(F667="Cancelled",F667="Returned"),0,D667-N(H667)-N(I667)-N(J667)))</f>
        <v/>
      </c>
      <c r="L667" s="36">
        <f>IF(OR(A667="",D667=""),"",IF(OR(F667="Cancelled",F667="Returned"),0,D667*TauxTotal))</f>
        <v/>
      </c>
      <c r="M667" s="36">
        <f>IF(K667="","",K667-L667)</f>
        <v/>
      </c>
      <c r="N667" s="40">
        <f>IF(OR(K667="",N(D667)=0),"",IF(OR(F667="Cancelled",F667="Returned"),"",M667/D667))</f>
        <v/>
      </c>
      <c r="O667" s="39">
        <f>IF(OR(A667="",B667=""),"",IFERROR(A667-INDEX('Stock'!$H$2:$H$1000,MATCH(B667,'Stock'!$A$2:$A$1000,0)),""))</f>
        <v/>
      </c>
      <c r="P667" s="41">
        <f>IF(G667="","",DATE(YEAR(G667),MONTH(G667),1))</f>
        <v/>
      </c>
    </row>
    <row r="668">
      <c r="A668" s="33" t="n"/>
      <c r="C668" s="38">
        <f>IF(B668="","",IFERROR(INDEX('Stock'!$C$2:$C$1000,MATCH(B668,'Stock'!$A$2:$A$1000,0)),""))</f>
        <v/>
      </c>
      <c r="D668" s="35" t="n"/>
      <c r="G668" s="33" t="n"/>
      <c r="H668" s="36">
        <f>IF(B668="","",IFERROR(INDEX('Stock'!$G$2:$G$1000,MATCH(B668,'Stock'!$A$2:$A$1000,0)),""))</f>
        <v/>
      </c>
      <c r="I668" s="36">
        <f>IF(A668="","",EmballageDefaut)</f>
        <v/>
      </c>
      <c r="J668" s="35" t="n"/>
      <c r="K668" s="36">
        <f>IF(OR(A668="",D668=""),"",IF(OR(F668="Cancelled",F668="Returned"),0,D668-N(H668)-N(I668)-N(J668)))</f>
        <v/>
      </c>
      <c r="L668" s="36">
        <f>IF(OR(A668="",D668=""),"",IF(OR(F668="Cancelled",F668="Returned"),0,D668*TauxTotal))</f>
        <v/>
      </c>
      <c r="M668" s="36">
        <f>IF(K668="","",K668-L668)</f>
        <v/>
      </c>
      <c r="N668" s="40">
        <f>IF(OR(K668="",N(D668)=0),"",IF(OR(F668="Cancelled",F668="Returned"),"",M668/D668))</f>
        <v/>
      </c>
      <c r="O668" s="39">
        <f>IF(OR(A668="",B668=""),"",IFERROR(A668-INDEX('Stock'!$H$2:$H$1000,MATCH(B668,'Stock'!$A$2:$A$1000,0)),""))</f>
        <v/>
      </c>
      <c r="P668" s="41">
        <f>IF(G668="","",DATE(YEAR(G668),MONTH(G668),1))</f>
        <v/>
      </c>
    </row>
    <row r="669">
      <c r="A669" s="33" t="n"/>
      <c r="C669" s="38">
        <f>IF(B669="","",IFERROR(INDEX('Stock'!$C$2:$C$1000,MATCH(B669,'Stock'!$A$2:$A$1000,0)),""))</f>
        <v/>
      </c>
      <c r="D669" s="35" t="n"/>
      <c r="G669" s="33" t="n"/>
      <c r="H669" s="36">
        <f>IF(B669="","",IFERROR(INDEX('Stock'!$G$2:$G$1000,MATCH(B669,'Stock'!$A$2:$A$1000,0)),""))</f>
        <v/>
      </c>
      <c r="I669" s="36">
        <f>IF(A669="","",EmballageDefaut)</f>
        <v/>
      </c>
      <c r="J669" s="35" t="n"/>
      <c r="K669" s="36">
        <f>IF(OR(A669="",D669=""),"",IF(OR(F669="Cancelled",F669="Returned"),0,D669-N(H669)-N(I669)-N(J669)))</f>
        <v/>
      </c>
      <c r="L669" s="36">
        <f>IF(OR(A669="",D669=""),"",IF(OR(F669="Cancelled",F669="Returned"),0,D669*TauxTotal))</f>
        <v/>
      </c>
      <c r="M669" s="36">
        <f>IF(K669="","",K669-L669)</f>
        <v/>
      </c>
      <c r="N669" s="40">
        <f>IF(OR(K669="",N(D669)=0),"",IF(OR(F669="Cancelled",F669="Returned"),"",M669/D669))</f>
        <v/>
      </c>
      <c r="O669" s="39">
        <f>IF(OR(A669="",B669=""),"",IFERROR(A669-INDEX('Stock'!$H$2:$H$1000,MATCH(B669,'Stock'!$A$2:$A$1000,0)),""))</f>
        <v/>
      </c>
      <c r="P669" s="41">
        <f>IF(G669="","",DATE(YEAR(G669),MONTH(G669),1))</f>
        <v/>
      </c>
    </row>
    <row r="670">
      <c r="A670" s="33" t="n"/>
      <c r="C670" s="38">
        <f>IF(B670="","",IFERROR(INDEX('Stock'!$C$2:$C$1000,MATCH(B670,'Stock'!$A$2:$A$1000,0)),""))</f>
        <v/>
      </c>
      <c r="D670" s="35" t="n"/>
      <c r="G670" s="33" t="n"/>
      <c r="H670" s="36">
        <f>IF(B670="","",IFERROR(INDEX('Stock'!$G$2:$G$1000,MATCH(B670,'Stock'!$A$2:$A$1000,0)),""))</f>
        <v/>
      </c>
      <c r="I670" s="36">
        <f>IF(A670="","",EmballageDefaut)</f>
        <v/>
      </c>
      <c r="J670" s="35" t="n"/>
      <c r="K670" s="36">
        <f>IF(OR(A670="",D670=""),"",IF(OR(F670="Cancelled",F670="Returned"),0,D670-N(H670)-N(I670)-N(J670)))</f>
        <v/>
      </c>
      <c r="L670" s="36">
        <f>IF(OR(A670="",D670=""),"",IF(OR(F670="Cancelled",F670="Returned"),0,D670*TauxTotal))</f>
        <v/>
      </c>
      <c r="M670" s="36">
        <f>IF(K670="","",K670-L670)</f>
        <v/>
      </c>
      <c r="N670" s="40">
        <f>IF(OR(K670="",N(D670)=0),"",IF(OR(F670="Cancelled",F670="Returned"),"",M670/D670))</f>
        <v/>
      </c>
      <c r="O670" s="39">
        <f>IF(OR(A670="",B670=""),"",IFERROR(A670-INDEX('Stock'!$H$2:$H$1000,MATCH(B670,'Stock'!$A$2:$A$1000,0)),""))</f>
        <v/>
      </c>
      <c r="P670" s="41">
        <f>IF(G670="","",DATE(YEAR(G670),MONTH(G670),1))</f>
        <v/>
      </c>
    </row>
    <row r="671">
      <c r="A671" s="33" t="n"/>
      <c r="C671" s="38">
        <f>IF(B671="","",IFERROR(INDEX('Stock'!$C$2:$C$1000,MATCH(B671,'Stock'!$A$2:$A$1000,0)),""))</f>
        <v/>
      </c>
      <c r="D671" s="35" t="n"/>
      <c r="G671" s="33" t="n"/>
      <c r="H671" s="36">
        <f>IF(B671="","",IFERROR(INDEX('Stock'!$G$2:$G$1000,MATCH(B671,'Stock'!$A$2:$A$1000,0)),""))</f>
        <v/>
      </c>
      <c r="I671" s="36">
        <f>IF(A671="","",EmballageDefaut)</f>
        <v/>
      </c>
      <c r="J671" s="35" t="n"/>
      <c r="K671" s="36">
        <f>IF(OR(A671="",D671=""),"",IF(OR(F671="Cancelled",F671="Returned"),0,D671-N(H671)-N(I671)-N(J671)))</f>
        <v/>
      </c>
      <c r="L671" s="36">
        <f>IF(OR(A671="",D671=""),"",IF(OR(F671="Cancelled",F671="Returned"),0,D671*TauxTotal))</f>
        <v/>
      </c>
      <c r="M671" s="36">
        <f>IF(K671="","",K671-L671)</f>
        <v/>
      </c>
      <c r="N671" s="40">
        <f>IF(OR(K671="",N(D671)=0),"",IF(OR(F671="Cancelled",F671="Returned"),"",M671/D671))</f>
        <v/>
      </c>
      <c r="O671" s="39">
        <f>IF(OR(A671="",B671=""),"",IFERROR(A671-INDEX('Stock'!$H$2:$H$1000,MATCH(B671,'Stock'!$A$2:$A$1000,0)),""))</f>
        <v/>
      </c>
      <c r="P671" s="41">
        <f>IF(G671="","",DATE(YEAR(G671),MONTH(G671),1))</f>
        <v/>
      </c>
    </row>
    <row r="672">
      <c r="A672" s="33" t="n"/>
      <c r="C672" s="38">
        <f>IF(B672="","",IFERROR(INDEX('Stock'!$C$2:$C$1000,MATCH(B672,'Stock'!$A$2:$A$1000,0)),""))</f>
        <v/>
      </c>
      <c r="D672" s="35" t="n"/>
      <c r="G672" s="33" t="n"/>
      <c r="H672" s="36">
        <f>IF(B672="","",IFERROR(INDEX('Stock'!$G$2:$G$1000,MATCH(B672,'Stock'!$A$2:$A$1000,0)),""))</f>
        <v/>
      </c>
      <c r="I672" s="36">
        <f>IF(A672="","",EmballageDefaut)</f>
        <v/>
      </c>
      <c r="J672" s="35" t="n"/>
      <c r="K672" s="36">
        <f>IF(OR(A672="",D672=""),"",IF(OR(F672="Cancelled",F672="Returned"),0,D672-N(H672)-N(I672)-N(J672)))</f>
        <v/>
      </c>
      <c r="L672" s="36">
        <f>IF(OR(A672="",D672=""),"",IF(OR(F672="Cancelled",F672="Returned"),0,D672*TauxTotal))</f>
        <v/>
      </c>
      <c r="M672" s="36">
        <f>IF(K672="","",K672-L672)</f>
        <v/>
      </c>
      <c r="N672" s="40">
        <f>IF(OR(K672="",N(D672)=0),"",IF(OR(F672="Cancelled",F672="Returned"),"",M672/D672))</f>
        <v/>
      </c>
      <c r="O672" s="39">
        <f>IF(OR(A672="",B672=""),"",IFERROR(A672-INDEX('Stock'!$H$2:$H$1000,MATCH(B672,'Stock'!$A$2:$A$1000,0)),""))</f>
        <v/>
      </c>
      <c r="P672" s="41">
        <f>IF(G672="","",DATE(YEAR(G672),MONTH(G672),1))</f>
        <v/>
      </c>
    </row>
    <row r="673">
      <c r="A673" s="33" t="n"/>
      <c r="C673" s="38">
        <f>IF(B673="","",IFERROR(INDEX('Stock'!$C$2:$C$1000,MATCH(B673,'Stock'!$A$2:$A$1000,0)),""))</f>
        <v/>
      </c>
      <c r="D673" s="35" t="n"/>
      <c r="G673" s="33" t="n"/>
      <c r="H673" s="36">
        <f>IF(B673="","",IFERROR(INDEX('Stock'!$G$2:$G$1000,MATCH(B673,'Stock'!$A$2:$A$1000,0)),""))</f>
        <v/>
      </c>
      <c r="I673" s="36">
        <f>IF(A673="","",EmballageDefaut)</f>
        <v/>
      </c>
      <c r="J673" s="35" t="n"/>
      <c r="K673" s="36">
        <f>IF(OR(A673="",D673=""),"",IF(OR(F673="Cancelled",F673="Returned"),0,D673-N(H673)-N(I673)-N(J673)))</f>
        <v/>
      </c>
      <c r="L673" s="36">
        <f>IF(OR(A673="",D673=""),"",IF(OR(F673="Cancelled",F673="Returned"),0,D673*TauxTotal))</f>
        <v/>
      </c>
      <c r="M673" s="36">
        <f>IF(K673="","",K673-L673)</f>
        <v/>
      </c>
      <c r="N673" s="40">
        <f>IF(OR(K673="",N(D673)=0),"",IF(OR(F673="Cancelled",F673="Returned"),"",M673/D673))</f>
        <v/>
      </c>
      <c r="O673" s="39">
        <f>IF(OR(A673="",B673=""),"",IFERROR(A673-INDEX('Stock'!$H$2:$H$1000,MATCH(B673,'Stock'!$A$2:$A$1000,0)),""))</f>
        <v/>
      </c>
      <c r="P673" s="41">
        <f>IF(G673="","",DATE(YEAR(G673),MONTH(G673),1))</f>
        <v/>
      </c>
    </row>
    <row r="674">
      <c r="A674" s="33" t="n"/>
      <c r="C674" s="38">
        <f>IF(B674="","",IFERROR(INDEX('Stock'!$C$2:$C$1000,MATCH(B674,'Stock'!$A$2:$A$1000,0)),""))</f>
        <v/>
      </c>
      <c r="D674" s="35" t="n"/>
      <c r="G674" s="33" t="n"/>
      <c r="H674" s="36">
        <f>IF(B674="","",IFERROR(INDEX('Stock'!$G$2:$G$1000,MATCH(B674,'Stock'!$A$2:$A$1000,0)),""))</f>
        <v/>
      </c>
      <c r="I674" s="36">
        <f>IF(A674="","",EmballageDefaut)</f>
        <v/>
      </c>
      <c r="J674" s="35" t="n"/>
      <c r="K674" s="36">
        <f>IF(OR(A674="",D674=""),"",IF(OR(F674="Cancelled",F674="Returned"),0,D674-N(H674)-N(I674)-N(J674)))</f>
        <v/>
      </c>
      <c r="L674" s="36">
        <f>IF(OR(A674="",D674=""),"",IF(OR(F674="Cancelled",F674="Returned"),0,D674*TauxTotal))</f>
        <v/>
      </c>
      <c r="M674" s="36">
        <f>IF(K674="","",K674-L674)</f>
        <v/>
      </c>
      <c r="N674" s="40">
        <f>IF(OR(K674="",N(D674)=0),"",IF(OR(F674="Cancelled",F674="Returned"),"",M674/D674))</f>
        <v/>
      </c>
      <c r="O674" s="39">
        <f>IF(OR(A674="",B674=""),"",IFERROR(A674-INDEX('Stock'!$H$2:$H$1000,MATCH(B674,'Stock'!$A$2:$A$1000,0)),""))</f>
        <v/>
      </c>
      <c r="P674" s="41">
        <f>IF(G674="","",DATE(YEAR(G674),MONTH(G674),1))</f>
        <v/>
      </c>
    </row>
    <row r="675">
      <c r="A675" s="33" t="n"/>
      <c r="C675" s="38">
        <f>IF(B675="","",IFERROR(INDEX('Stock'!$C$2:$C$1000,MATCH(B675,'Stock'!$A$2:$A$1000,0)),""))</f>
        <v/>
      </c>
      <c r="D675" s="35" t="n"/>
      <c r="G675" s="33" t="n"/>
      <c r="H675" s="36">
        <f>IF(B675="","",IFERROR(INDEX('Stock'!$G$2:$G$1000,MATCH(B675,'Stock'!$A$2:$A$1000,0)),""))</f>
        <v/>
      </c>
      <c r="I675" s="36">
        <f>IF(A675="","",EmballageDefaut)</f>
        <v/>
      </c>
      <c r="J675" s="35" t="n"/>
      <c r="K675" s="36">
        <f>IF(OR(A675="",D675=""),"",IF(OR(F675="Cancelled",F675="Returned"),0,D675-N(H675)-N(I675)-N(J675)))</f>
        <v/>
      </c>
      <c r="L675" s="36">
        <f>IF(OR(A675="",D675=""),"",IF(OR(F675="Cancelled",F675="Returned"),0,D675*TauxTotal))</f>
        <v/>
      </c>
      <c r="M675" s="36">
        <f>IF(K675="","",K675-L675)</f>
        <v/>
      </c>
      <c r="N675" s="40">
        <f>IF(OR(K675="",N(D675)=0),"",IF(OR(F675="Cancelled",F675="Returned"),"",M675/D675))</f>
        <v/>
      </c>
      <c r="O675" s="39">
        <f>IF(OR(A675="",B675=""),"",IFERROR(A675-INDEX('Stock'!$H$2:$H$1000,MATCH(B675,'Stock'!$A$2:$A$1000,0)),""))</f>
        <v/>
      </c>
      <c r="P675" s="41">
        <f>IF(G675="","",DATE(YEAR(G675),MONTH(G675),1))</f>
        <v/>
      </c>
    </row>
    <row r="676">
      <c r="A676" s="33" t="n"/>
      <c r="C676" s="38">
        <f>IF(B676="","",IFERROR(INDEX('Stock'!$C$2:$C$1000,MATCH(B676,'Stock'!$A$2:$A$1000,0)),""))</f>
        <v/>
      </c>
      <c r="D676" s="35" t="n"/>
      <c r="G676" s="33" t="n"/>
      <c r="H676" s="36">
        <f>IF(B676="","",IFERROR(INDEX('Stock'!$G$2:$G$1000,MATCH(B676,'Stock'!$A$2:$A$1000,0)),""))</f>
        <v/>
      </c>
      <c r="I676" s="36">
        <f>IF(A676="","",EmballageDefaut)</f>
        <v/>
      </c>
      <c r="J676" s="35" t="n"/>
      <c r="K676" s="36">
        <f>IF(OR(A676="",D676=""),"",IF(OR(F676="Cancelled",F676="Returned"),0,D676-N(H676)-N(I676)-N(J676)))</f>
        <v/>
      </c>
      <c r="L676" s="36">
        <f>IF(OR(A676="",D676=""),"",IF(OR(F676="Cancelled",F676="Returned"),0,D676*TauxTotal))</f>
        <v/>
      </c>
      <c r="M676" s="36">
        <f>IF(K676="","",K676-L676)</f>
        <v/>
      </c>
      <c r="N676" s="40">
        <f>IF(OR(K676="",N(D676)=0),"",IF(OR(F676="Cancelled",F676="Returned"),"",M676/D676))</f>
        <v/>
      </c>
      <c r="O676" s="39">
        <f>IF(OR(A676="",B676=""),"",IFERROR(A676-INDEX('Stock'!$H$2:$H$1000,MATCH(B676,'Stock'!$A$2:$A$1000,0)),""))</f>
        <v/>
      </c>
      <c r="P676" s="41">
        <f>IF(G676="","",DATE(YEAR(G676),MONTH(G676),1))</f>
        <v/>
      </c>
    </row>
    <row r="677">
      <c r="A677" s="33" t="n"/>
      <c r="C677" s="38">
        <f>IF(B677="","",IFERROR(INDEX('Stock'!$C$2:$C$1000,MATCH(B677,'Stock'!$A$2:$A$1000,0)),""))</f>
        <v/>
      </c>
      <c r="D677" s="35" t="n"/>
      <c r="G677" s="33" t="n"/>
      <c r="H677" s="36">
        <f>IF(B677="","",IFERROR(INDEX('Stock'!$G$2:$G$1000,MATCH(B677,'Stock'!$A$2:$A$1000,0)),""))</f>
        <v/>
      </c>
      <c r="I677" s="36">
        <f>IF(A677="","",EmballageDefaut)</f>
        <v/>
      </c>
      <c r="J677" s="35" t="n"/>
      <c r="K677" s="36">
        <f>IF(OR(A677="",D677=""),"",IF(OR(F677="Cancelled",F677="Returned"),0,D677-N(H677)-N(I677)-N(J677)))</f>
        <v/>
      </c>
      <c r="L677" s="36">
        <f>IF(OR(A677="",D677=""),"",IF(OR(F677="Cancelled",F677="Returned"),0,D677*TauxTotal))</f>
        <v/>
      </c>
      <c r="M677" s="36">
        <f>IF(K677="","",K677-L677)</f>
        <v/>
      </c>
      <c r="N677" s="40">
        <f>IF(OR(K677="",N(D677)=0),"",IF(OR(F677="Cancelled",F677="Returned"),"",M677/D677))</f>
        <v/>
      </c>
      <c r="O677" s="39">
        <f>IF(OR(A677="",B677=""),"",IFERROR(A677-INDEX('Stock'!$H$2:$H$1000,MATCH(B677,'Stock'!$A$2:$A$1000,0)),""))</f>
        <v/>
      </c>
      <c r="P677" s="41">
        <f>IF(G677="","",DATE(YEAR(G677),MONTH(G677),1))</f>
        <v/>
      </c>
    </row>
    <row r="678">
      <c r="A678" s="33" t="n"/>
      <c r="C678" s="38">
        <f>IF(B678="","",IFERROR(INDEX('Stock'!$C$2:$C$1000,MATCH(B678,'Stock'!$A$2:$A$1000,0)),""))</f>
        <v/>
      </c>
      <c r="D678" s="35" t="n"/>
      <c r="G678" s="33" t="n"/>
      <c r="H678" s="36">
        <f>IF(B678="","",IFERROR(INDEX('Stock'!$G$2:$G$1000,MATCH(B678,'Stock'!$A$2:$A$1000,0)),""))</f>
        <v/>
      </c>
      <c r="I678" s="36">
        <f>IF(A678="","",EmballageDefaut)</f>
        <v/>
      </c>
      <c r="J678" s="35" t="n"/>
      <c r="K678" s="36">
        <f>IF(OR(A678="",D678=""),"",IF(OR(F678="Cancelled",F678="Returned"),0,D678-N(H678)-N(I678)-N(J678)))</f>
        <v/>
      </c>
      <c r="L678" s="36">
        <f>IF(OR(A678="",D678=""),"",IF(OR(F678="Cancelled",F678="Returned"),0,D678*TauxTotal))</f>
        <v/>
      </c>
      <c r="M678" s="36">
        <f>IF(K678="","",K678-L678)</f>
        <v/>
      </c>
      <c r="N678" s="40">
        <f>IF(OR(K678="",N(D678)=0),"",IF(OR(F678="Cancelled",F678="Returned"),"",M678/D678))</f>
        <v/>
      </c>
      <c r="O678" s="39">
        <f>IF(OR(A678="",B678=""),"",IFERROR(A678-INDEX('Stock'!$H$2:$H$1000,MATCH(B678,'Stock'!$A$2:$A$1000,0)),""))</f>
        <v/>
      </c>
      <c r="P678" s="41">
        <f>IF(G678="","",DATE(YEAR(G678),MONTH(G678),1))</f>
        <v/>
      </c>
    </row>
    <row r="679">
      <c r="A679" s="33" t="n"/>
      <c r="C679" s="38">
        <f>IF(B679="","",IFERROR(INDEX('Stock'!$C$2:$C$1000,MATCH(B679,'Stock'!$A$2:$A$1000,0)),""))</f>
        <v/>
      </c>
      <c r="D679" s="35" t="n"/>
      <c r="G679" s="33" t="n"/>
      <c r="H679" s="36">
        <f>IF(B679="","",IFERROR(INDEX('Stock'!$G$2:$G$1000,MATCH(B679,'Stock'!$A$2:$A$1000,0)),""))</f>
        <v/>
      </c>
      <c r="I679" s="36">
        <f>IF(A679="","",EmballageDefaut)</f>
        <v/>
      </c>
      <c r="J679" s="35" t="n"/>
      <c r="K679" s="36">
        <f>IF(OR(A679="",D679=""),"",IF(OR(F679="Cancelled",F679="Returned"),0,D679-N(H679)-N(I679)-N(J679)))</f>
        <v/>
      </c>
      <c r="L679" s="36">
        <f>IF(OR(A679="",D679=""),"",IF(OR(F679="Cancelled",F679="Returned"),0,D679*TauxTotal))</f>
        <v/>
      </c>
      <c r="M679" s="36">
        <f>IF(K679="","",K679-L679)</f>
        <v/>
      </c>
      <c r="N679" s="40">
        <f>IF(OR(K679="",N(D679)=0),"",IF(OR(F679="Cancelled",F679="Returned"),"",M679/D679))</f>
        <v/>
      </c>
      <c r="O679" s="39">
        <f>IF(OR(A679="",B679=""),"",IFERROR(A679-INDEX('Stock'!$H$2:$H$1000,MATCH(B679,'Stock'!$A$2:$A$1000,0)),""))</f>
        <v/>
      </c>
      <c r="P679" s="41">
        <f>IF(G679="","",DATE(YEAR(G679),MONTH(G679),1))</f>
        <v/>
      </c>
    </row>
    <row r="680">
      <c r="A680" s="33" t="n"/>
      <c r="C680" s="38">
        <f>IF(B680="","",IFERROR(INDEX('Stock'!$C$2:$C$1000,MATCH(B680,'Stock'!$A$2:$A$1000,0)),""))</f>
        <v/>
      </c>
      <c r="D680" s="35" t="n"/>
      <c r="G680" s="33" t="n"/>
      <c r="H680" s="36">
        <f>IF(B680="","",IFERROR(INDEX('Stock'!$G$2:$G$1000,MATCH(B680,'Stock'!$A$2:$A$1000,0)),""))</f>
        <v/>
      </c>
      <c r="I680" s="36">
        <f>IF(A680="","",EmballageDefaut)</f>
        <v/>
      </c>
      <c r="J680" s="35" t="n"/>
      <c r="K680" s="36">
        <f>IF(OR(A680="",D680=""),"",IF(OR(F680="Cancelled",F680="Returned"),0,D680-N(H680)-N(I680)-N(J680)))</f>
        <v/>
      </c>
      <c r="L680" s="36">
        <f>IF(OR(A680="",D680=""),"",IF(OR(F680="Cancelled",F680="Returned"),0,D680*TauxTotal))</f>
        <v/>
      </c>
      <c r="M680" s="36">
        <f>IF(K680="","",K680-L680)</f>
        <v/>
      </c>
      <c r="N680" s="40">
        <f>IF(OR(K680="",N(D680)=0),"",IF(OR(F680="Cancelled",F680="Returned"),"",M680/D680))</f>
        <v/>
      </c>
      <c r="O680" s="39">
        <f>IF(OR(A680="",B680=""),"",IFERROR(A680-INDEX('Stock'!$H$2:$H$1000,MATCH(B680,'Stock'!$A$2:$A$1000,0)),""))</f>
        <v/>
      </c>
      <c r="P680" s="41">
        <f>IF(G680="","",DATE(YEAR(G680),MONTH(G680),1))</f>
        <v/>
      </c>
    </row>
    <row r="681">
      <c r="A681" s="33" t="n"/>
      <c r="C681" s="38">
        <f>IF(B681="","",IFERROR(INDEX('Stock'!$C$2:$C$1000,MATCH(B681,'Stock'!$A$2:$A$1000,0)),""))</f>
        <v/>
      </c>
      <c r="D681" s="35" t="n"/>
      <c r="G681" s="33" t="n"/>
      <c r="H681" s="36">
        <f>IF(B681="","",IFERROR(INDEX('Stock'!$G$2:$G$1000,MATCH(B681,'Stock'!$A$2:$A$1000,0)),""))</f>
        <v/>
      </c>
      <c r="I681" s="36">
        <f>IF(A681="","",EmballageDefaut)</f>
        <v/>
      </c>
      <c r="J681" s="35" t="n"/>
      <c r="K681" s="36">
        <f>IF(OR(A681="",D681=""),"",IF(OR(F681="Cancelled",F681="Returned"),0,D681-N(H681)-N(I681)-N(J681)))</f>
        <v/>
      </c>
      <c r="L681" s="36">
        <f>IF(OR(A681="",D681=""),"",IF(OR(F681="Cancelled",F681="Returned"),0,D681*TauxTotal))</f>
        <v/>
      </c>
      <c r="M681" s="36">
        <f>IF(K681="","",K681-L681)</f>
        <v/>
      </c>
      <c r="N681" s="40">
        <f>IF(OR(K681="",N(D681)=0),"",IF(OR(F681="Cancelled",F681="Returned"),"",M681/D681))</f>
        <v/>
      </c>
      <c r="O681" s="39">
        <f>IF(OR(A681="",B681=""),"",IFERROR(A681-INDEX('Stock'!$H$2:$H$1000,MATCH(B681,'Stock'!$A$2:$A$1000,0)),""))</f>
        <v/>
      </c>
      <c r="P681" s="41">
        <f>IF(G681="","",DATE(YEAR(G681),MONTH(G681),1))</f>
        <v/>
      </c>
    </row>
    <row r="682">
      <c r="A682" s="33" t="n"/>
      <c r="C682" s="38">
        <f>IF(B682="","",IFERROR(INDEX('Stock'!$C$2:$C$1000,MATCH(B682,'Stock'!$A$2:$A$1000,0)),""))</f>
        <v/>
      </c>
      <c r="D682" s="35" t="n"/>
      <c r="G682" s="33" t="n"/>
      <c r="H682" s="36">
        <f>IF(B682="","",IFERROR(INDEX('Stock'!$G$2:$G$1000,MATCH(B682,'Stock'!$A$2:$A$1000,0)),""))</f>
        <v/>
      </c>
      <c r="I682" s="36">
        <f>IF(A682="","",EmballageDefaut)</f>
        <v/>
      </c>
      <c r="J682" s="35" t="n"/>
      <c r="K682" s="36">
        <f>IF(OR(A682="",D682=""),"",IF(OR(F682="Cancelled",F682="Returned"),0,D682-N(H682)-N(I682)-N(J682)))</f>
        <v/>
      </c>
      <c r="L682" s="36">
        <f>IF(OR(A682="",D682=""),"",IF(OR(F682="Cancelled",F682="Returned"),0,D682*TauxTotal))</f>
        <v/>
      </c>
      <c r="M682" s="36">
        <f>IF(K682="","",K682-L682)</f>
        <v/>
      </c>
      <c r="N682" s="40">
        <f>IF(OR(K682="",N(D682)=0),"",IF(OR(F682="Cancelled",F682="Returned"),"",M682/D682))</f>
        <v/>
      </c>
      <c r="O682" s="39">
        <f>IF(OR(A682="",B682=""),"",IFERROR(A682-INDEX('Stock'!$H$2:$H$1000,MATCH(B682,'Stock'!$A$2:$A$1000,0)),""))</f>
        <v/>
      </c>
      <c r="P682" s="41">
        <f>IF(G682="","",DATE(YEAR(G682),MONTH(G682),1))</f>
        <v/>
      </c>
    </row>
    <row r="683">
      <c r="A683" s="33" t="n"/>
      <c r="C683" s="38">
        <f>IF(B683="","",IFERROR(INDEX('Stock'!$C$2:$C$1000,MATCH(B683,'Stock'!$A$2:$A$1000,0)),""))</f>
        <v/>
      </c>
      <c r="D683" s="35" t="n"/>
      <c r="G683" s="33" t="n"/>
      <c r="H683" s="36">
        <f>IF(B683="","",IFERROR(INDEX('Stock'!$G$2:$G$1000,MATCH(B683,'Stock'!$A$2:$A$1000,0)),""))</f>
        <v/>
      </c>
      <c r="I683" s="36">
        <f>IF(A683="","",EmballageDefaut)</f>
        <v/>
      </c>
      <c r="J683" s="35" t="n"/>
      <c r="K683" s="36">
        <f>IF(OR(A683="",D683=""),"",IF(OR(F683="Cancelled",F683="Returned"),0,D683-N(H683)-N(I683)-N(J683)))</f>
        <v/>
      </c>
      <c r="L683" s="36">
        <f>IF(OR(A683="",D683=""),"",IF(OR(F683="Cancelled",F683="Returned"),0,D683*TauxTotal))</f>
        <v/>
      </c>
      <c r="M683" s="36">
        <f>IF(K683="","",K683-L683)</f>
        <v/>
      </c>
      <c r="N683" s="40">
        <f>IF(OR(K683="",N(D683)=0),"",IF(OR(F683="Cancelled",F683="Returned"),"",M683/D683))</f>
        <v/>
      </c>
      <c r="O683" s="39">
        <f>IF(OR(A683="",B683=""),"",IFERROR(A683-INDEX('Stock'!$H$2:$H$1000,MATCH(B683,'Stock'!$A$2:$A$1000,0)),""))</f>
        <v/>
      </c>
      <c r="P683" s="41">
        <f>IF(G683="","",DATE(YEAR(G683),MONTH(G683),1))</f>
        <v/>
      </c>
    </row>
    <row r="684">
      <c r="A684" s="33" t="n"/>
      <c r="C684" s="38">
        <f>IF(B684="","",IFERROR(INDEX('Stock'!$C$2:$C$1000,MATCH(B684,'Stock'!$A$2:$A$1000,0)),""))</f>
        <v/>
      </c>
      <c r="D684" s="35" t="n"/>
      <c r="G684" s="33" t="n"/>
      <c r="H684" s="36">
        <f>IF(B684="","",IFERROR(INDEX('Stock'!$G$2:$G$1000,MATCH(B684,'Stock'!$A$2:$A$1000,0)),""))</f>
        <v/>
      </c>
      <c r="I684" s="36">
        <f>IF(A684="","",EmballageDefaut)</f>
        <v/>
      </c>
      <c r="J684" s="35" t="n"/>
      <c r="K684" s="36">
        <f>IF(OR(A684="",D684=""),"",IF(OR(F684="Cancelled",F684="Returned"),0,D684-N(H684)-N(I684)-N(J684)))</f>
        <v/>
      </c>
      <c r="L684" s="36">
        <f>IF(OR(A684="",D684=""),"",IF(OR(F684="Cancelled",F684="Returned"),0,D684*TauxTotal))</f>
        <v/>
      </c>
      <c r="M684" s="36">
        <f>IF(K684="","",K684-L684)</f>
        <v/>
      </c>
      <c r="N684" s="40">
        <f>IF(OR(K684="",N(D684)=0),"",IF(OR(F684="Cancelled",F684="Returned"),"",M684/D684))</f>
        <v/>
      </c>
      <c r="O684" s="39">
        <f>IF(OR(A684="",B684=""),"",IFERROR(A684-INDEX('Stock'!$H$2:$H$1000,MATCH(B684,'Stock'!$A$2:$A$1000,0)),""))</f>
        <v/>
      </c>
      <c r="P684" s="41">
        <f>IF(G684="","",DATE(YEAR(G684),MONTH(G684),1))</f>
        <v/>
      </c>
    </row>
    <row r="685">
      <c r="A685" s="33" t="n"/>
      <c r="C685" s="38">
        <f>IF(B685="","",IFERROR(INDEX('Stock'!$C$2:$C$1000,MATCH(B685,'Stock'!$A$2:$A$1000,0)),""))</f>
        <v/>
      </c>
      <c r="D685" s="35" t="n"/>
      <c r="G685" s="33" t="n"/>
      <c r="H685" s="36">
        <f>IF(B685="","",IFERROR(INDEX('Stock'!$G$2:$G$1000,MATCH(B685,'Stock'!$A$2:$A$1000,0)),""))</f>
        <v/>
      </c>
      <c r="I685" s="36">
        <f>IF(A685="","",EmballageDefaut)</f>
        <v/>
      </c>
      <c r="J685" s="35" t="n"/>
      <c r="K685" s="36">
        <f>IF(OR(A685="",D685=""),"",IF(OR(F685="Cancelled",F685="Returned"),0,D685-N(H685)-N(I685)-N(J685)))</f>
        <v/>
      </c>
      <c r="L685" s="36">
        <f>IF(OR(A685="",D685=""),"",IF(OR(F685="Cancelled",F685="Returned"),0,D685*TauxTotal))</f>
        <v/>
      </c>
      <c r="M685" s="36">
        <f>IF(K685="","",K685-L685)</f>
        <v/>
      </c>
      <c r="N685" s="40">
        <f>IF(OR(K685="",N(D685)=0),"",IF(OR(F685="Cancelled",F685="Returned"),"",M685/D685))</f>
        <v/>
      </c>
      <c r="O685" s="39">
        <f>IF(OR(A685="",B685=""),"",IFERROR(A685-INDEX('Stock'!$H$2:$H$1000,MATCH(B685,'Stock'!$A$2:$A$1000,0)),""))</f>
        <v/>
      </c>
      <c r="P685" s="41">
        <f>IF(G685="","",DATE(YEAR(G685),MONTH(G685),1))</f>
        <v/>
      </c>
    </row>
    <row r="686">
      <c r="A686" s="33" t="n"/>
      <c r="C686" s="38">
        <f>IF(B686="","",IFERROR(INDEX('Stock'!$C$2:$C$1000,MATCH(B686,'Stock'!$A$2:$A$1000,0)),""))</f>
        <v/>
      </c>
      <c r="D686" s="35" t="n"/>
      <c r="G686" s="33" t="n"/>
      <c r="H686" s="36">
        <f>IF(B686="","",IFERROR(INDEX('Stock'!$G$2:$G$1000,MATCH(B686,'Stock'!$A$2:$A$1000,0)),""))</f>
        <v/>
      </c>
      <c r="I686" s="36">
        <f>IF(A686="","",EmballageDefaut)</f>
        <v/>
      </c>
      <c r="J686" s="35" t="n"/>
      <c r="K686" s="36">
        <f>IF(OR(A686="",D686=""),"",IF(OR(F686="Cancelled",F686="Returned"),0,D686-N(H686)-N(I686)-N(J686)))</f>
        <v/>
      </c>
      <c r="L686" s="36">
        <f>IF(OR(A686="",D686=""),"",IF(OR(F686="Cancelled",F686="Returned"),0,D686*TauxTotal))</f>
        <v/>
      </c>
      <c r="M686" s="36">
        <f>IF(K686="","",K686-L686)</f>
        <v/>
      </c>
      <c r="N686" s="40">
        <f>IF(OR(K686="",N(D686)=0),"",IF(OR(F686="Cancelled",F686="Returned"),"",M686/D686))</f>
        <v/>
      </c>
      <c r="O686" s="39">
        <f>IF(OR(A686="",B686=""),"",IFERROR(A686-INDEX('Stock'!$H$2:$H$1000,MATCH(B686,'Stock'!$A$2:$A$1000,0)),""))</f>
        <v/>
      </c>
      <c r="P686" s="41">
        <f>IF(G686="","",DATE(YEAR(G686),MONTH(G686),1))</f>
        <v/>
      </c>
    </row>
    <row r="687">
      <c r="A687" s="33" t="n"/>
      <c r="C687" s="38">
        <f>IF(B687="","",IFERROR(INDEX('Stock'!$C$2:$C$1000,MATCH(B687,'Stock'!$A$2:$A$1000,0)),""))</f>
        <v/>
      </c>
      <c r="D687" s="35" t="n"/>
      <c r="G687" s="33" t="n"/>
      <c r="H687" s="36">
        <f>IF(B687="","",IFERROR(INDEX('Stock'!$G$2:$G$1000,MATCH(B687,'Stock'!$A$2:$A$1000,0)),""))</f>
        <v/>
      </c>
      <c r="I687" s="36">
        <f>IF(A687="","",EmballageDefaut)</f>
        <v/>
      </c>
      <c r="J687" s="35" t="n"/>
      <c r="K687" s="36">
        <f>IF(OR(A687="",D687=""),"",IF(OR(F687="Cancelled",F687="Returned"),0,D687-N(H687)-N(I687)-N(J687)))</f>
        <v/>
      </c>
      <c r="L687" s="36">
        <f>IF(OR(A687="",D687=""),"",IF(OR(F687="Cancelled",F687="Returned"),0,D687*TauxTotal))</f>
        <v/>
      </c>
      <c r="M687" s="36">
        <f>IF(K687="","",K687-L687)</f>
        <v/>
      </c>
      <c r="N687" s="40">
        <f>IF(OR(K687="",N(D687)=0),"",IF(OR(F687="Cancelled",F687="Returned"),"",M687/D687))</f>
        <v/>
      </c>
      <c r="O687" s="39">
        <f>IF(OR(A687="",B687=""),"",IFERROR(A687-INDEX('Stock'!$H$2:$H$1000,MATCH(B687,'Stock'!$A$2:$A$1000,0)),""))</f>
        <v/>
      </c>
      <c r="P687" s="41">
        <f>IF(G687="","",DATE(YEAR(G687),MONTH(G687),1))</f>
        <v/>
      </c>
    </row>
    <row r="688">
      <c r="A688" s="33" t="n"/>
      <c r="C688" s="38">
        <f>IF(B688="","",IFERROR(INDEX('Stock'!$C$2:$C$1000,MATCH(B688,'Stock'!$A$2:$A$1000,0)),""))</f>
        <v/>
      </c>
      <c r="D688" s="35" t="n"/>
      <c r="G688" s="33" t="n"/>
      <c r="H688" s="36">
        <f>IF(B688="","",IFERROR(INDEX('Stock'!$G$2:$G$1000,MATCH(B688,'Stock'!$A$2:$A$1000,0)),""))</f>
        <v/>
      </c>
      <c r="I688" s="36">
        <f>IF(A688="","",EmballageDefaut)</f>
        <v/>
      </c>
      <c r="J688" s="35" t="n"/>
      <c r="K688" s="36">
        <f>IF(OR(A688="",D688=""),"",IF(OR(F688="Cancelled",F688="Returned"),0,D688-N(H688)-N(I688)-N(J688)))</f>
        <v/>
      </c>
      <c r="L688" s="36">
        <f>IF(OR(A688="",D688=""),"",IF(OR(F688="Cancelled",F688="Returned"),0,D688*TauxTotal))</f>
        <v/>
      </c>
      <c r="M688" s="36">
        <f>IF(K688="","",K688-L688)</f>
        <v/>
      </c>
      <c r="N688" s="40">
        <f>IF(OR(K688="",N(D688)=0),"",IF(OR(F688="Cancelled",F688="Returned"),"",M688/D688))</f>
        <v/>
      </c>
      <c r="O688" s="39">
        <f>IF(OR(A688="",B688=""),"",IFERROR(A688-INDEX('Stock'!$H$2:$H$1000,MATCH(B688,'Stock'!$A$2:$A$1000,0)),""))</f>
        <v/>
      </c>
      <c r="P688" s="41">
        <f>IF(G688="","",DATE(YEAR(G688),MONTH(G688),1))</f>
        <v/>
      </c>
    </row>
    <row r="689">
      <c r="A689" s="33" t="n"/>
      <c r="C689" s="38">
        <f>IF(B689="","",IFERROR(INDEX('Stock'!$C$2:$C$1000,MATCH(B689,'Stock'!$A$2:$A$1000,0)),""))</f>
        <v/>
      </c>
      <c r="D689" s="35" t="n"/>
      <c r="G689" s="33" t="n"/>
      <c r="H689" s="36">
        <f>IF(B689="","",IFERROR(INDEX('Stock'!$G$2:$G$1000,MATCH(B689,'Stock'!$A$2:$A$1000,0)),""))</f>
        <v/>
      </c>
      <c r="I689" s="36">
        <f>IF(A689="","",EmballageDefaut)</f>
        <v/>
      </c>
      <c r="J689" s="35" t="n"/>
      <c r="K689" s="36">
        <f>IF(OR(A689="",D689=""),"",IF(OR(F689="Cancelled",F689="Returned"),0,D689-N(H689)-N(I689)-N(J689)))</f>
        <v/>
      </c>
      <c r="L689" s="36">
        <f>IF(OR(A689="",D689=""),"",IF(OR(F689="Cancelled",F689="Returned"),0,D689*TauxTotal))</f>
        <v/>
      </c>
      <c r="M689" s="36">
        <f>IF(K689="","",K689-L689)</f>
        <v/>
      </c>
      <c r="N689" s="40">
        <f>IF(OR(K689="",N(D689)=0),"",IF(OR(F689="Cancelled",F689="Returned"),"",M689/D689))</f>
        <v/>
      </c>
      <c r="O689" s="39">
        <f>IF(OR(A689="",B689=""),"",IFERROR(A689-INDEX('Stock'!$H$2:$H$1000,MATCH(B689,'Stock'!$A$2:$A$1000,0)),""))</f>
        <v/>
      </c>
      <c r="P689" s="41">
        <f>IF(G689="","",DATE(YEAR(G689),MONTH(G689),1))</f>
        <v/>
      </c>
    </row>
    <row r="690">
      <c r="A690" s="33" t="n"/>
      <c r="C690" s="38">
        <f>IF(B690="","",IFERROR(INDEX('Stock'!$C$2:$C$1000,MATCH(B690,'Stock'!$A$2:$A$1000,0)),""))</f>
        <v/>
      </c>
      <c r="D690" s="35" t="n"/>
      <c r="G690" s="33" t="n"/>
      <c r="H690" s="36">
        <f>IF(B690="","",IFERROR(INDEX('Stock'!$G$2:$G$1000,MATCH(B690,'Stock'!$A$2:$A$1000,0)),""))</f>
        <v/>
      </c>
      <c r="I690" s="36">
        <f>IF(A690="","",EmballageDefaut)</f>
        <v/>
      </c>
      <c r="J690" s="35" t="n"/>
      <c r="K690" s="36">
        <f>IF(OR(A690="",D690=""),"",IF(OR(F690="Cancelled",F690="Returned"),0,D690-N(H690)-N(I690)-N(J690)))</f>
        <v/>
      </c>
      <c r="L690" s="36">
        <f>IF(OR(A690="",D690=""),"",IF(OR(F690="Cancelled",F690="Returned"),0,D690*TauxTotal))</f>
        <v/>
      </c>
      <c r="M690" s="36">
        <f>IF(K690="","",K690-L690)</f>
        <v/>
      </c>
      <c r="N690" s="40">
        <f>IF(OR(K690="",N(D690)=0),"",IF(OR(F690="Cancelled",F690="Returned"),"",M690/D690))</f>
        <v/>
      </c>
      <c r="O690" s="39">
        <f>IF(OR(A690="",B690=""),"",IFERROR(A690-INDEX('Stock'!$H$2:$H$1000,MATCH(B690,'Stock'!$A$2:$A$1000,0)),""))</f>
        <v/>
      </c>
      <c r="P690" s="41">
        <f>IF(G690="","",DATE(YEAR(G690),MONTH(G690),1))</f>
        <v/>
      </c>
    </row>
    <row r="691">
      <c r="A691" s="33" t="n"/>
      <c r="C691" s="38">
        <f>IF(B691="","",IFERROR(INDEX('Stock'!$C$2:$C$1000,MATCH(B691,'Stock'!$A$2:$A$1000,0)),""))</f>
        <v/>
      </c>
      <c r="D691" s="35" t="n"/>
      <c r="G691" s="33" t="n"/>
      <c r="H691" s="36">
        <f>IF(B691="","",IFERROR(INDEX('Stock'!$G$2:$G$1000,MATCH(B691,'Stock'!$A$2:$A$1000,0)),""))</f>
        <v/>
      </c>
      <c r="I691" s="36">
        <f>IF(A691="","",EmballageDefaut)</f>
        <v/>
      </c>
      <c r="J691" s="35" t="n"/>
      <c r="K691" s="36">
        <f>IF(OR(A691="",D691=""),"",IF(OR(F691="Cancelled",F691="Returned"),0,D691-N(H691)-N(I691)-N(J691)))</f>
        <v/>
      </c>
      <c r="L691" s="36">
        <f>IF(OR(A691="",D691=""),"",IF(OR(F691="Cancelled",F691="Returned"),0,D691*TauxTotal))</f>
        <v/>
      </c>
      <c r="M691" s="36">
        <f>IF(K691="","",K691-L691)</f>
        <v/>
      </c>
      <c r="N691" s="40">
        <f>IF(OR(K691="",N(D691)=0),"",IF(OR(F691="Cancelled",F691="Returned"),"",M691/D691))</f>
        <v/>
      </c>
      <c r="O691" s="39">
        <f>IF(OR(A691="",B691=""),"",IFERROR(A691-INDEX('Stock'!$H$2:$H$1000,MATCH(B691,'Stock'!$A$2:$A$1000,0)),""))</f>
        <v/>
      </c>
      <c r="P691" s="41">
        <f>IF(G691="","",DATE(YEAR(G691),MONTH(G691),1))</f>
        <v/>
      </c>
    </row>
    <row r="692">
      <c r="A692" s="33" t="n"/>
      <c r="C692" s="38">
        <f>IF(B692="","",IFERROR(INDEX('Stock'!$C$2:$C$1000,MATCH(B692,'Stock'!$A$2:$A$1000,0)),""))</f>
        <v/>
      </c>
      <c r="D692" s="35" t="n"/>
      <c r="G692" s="33" t="n"/>
      <c r="H692" s="36">
        <f>IF(B692="","",IFERROR(INDEX('Stock'!$G$2:$G$1000,MATCH(B692,'Stock'!$A$2:$A$1000,0)),""))</f>
        <v/>
      </c>
      <c r="I692" s="36">
        <f>IF(A692="","",EmballageDefaut)</f>
        <v/>
      </c>
      <c r="J692" s="35" t="n"/>
      <c r="K692" s="36">
        <f>IF(OR(A692="",D692=""),"",IF(OR(F692="Cancelled",F692="Returned"),0,D692-N(H692)-N(I692)-N(J692)))</f>
        <v/>
      </c>
      <c r="L692" s="36">
        <f>IF(OR(A692="",D692=""),"",IF(OR(F692="Cancelled",F692="Returned"),0,D692*TauxTotal))</f>
        <v/>
      </c>
      <c r="M692" s="36">
        <f>IF(K692="","",K692-L692)</f>
        <v/>
      </c>
      <c r="N692" s="40">
        <f>IF(OR(K692="",N(D692)=0),"",IF(OR(F692="Cancelled",F692="Returned"),"",M692/D692))</f>
        <v/>
      </c>
      <c r="O692" s="39">
        <f>IF(OR(A692="",B692=""),"",IFERROR(A692-INDEX('Stock'!$H$2:$H$1000,MATCH(B692,'Stock'!$A$2:$A$1000,0)),""))</f>
        <v/>
      </c>
      <c r="P692" s="41">
        <f>IF(G692="","",DATE(YEAR(G692),MONTH(G692),1))</f>
        <v/>
      </c>
    </row>
    <row r="693">
      <c r="A693" s="33" t="n"/>
      <c r="C693" s="38">
        <f>IF(B693="","",IFERROR(INDEX('Stock'!$C$2:$C$1000,MATCH(B693,'Stock'!$A$2:$A$1000,0)),""))</f>
        <v/>
      </c>
      <c r="D693" s="35" t="n"/>
      <c r="G693" s="33" t="n"/>
      <c r="H693" s="36">
        <f>IF(B693="","",IFERROR(INDEX('Stock'!$G$2:$G$1000,MATCH(B693,'Stock'!$A$2:$A$1000,0)),""))</f>
        <v/>
      </c>
      <c r="I693" s="36">
        <f>IF(A693="","",EmballageDefaut)</f>
        <v/>
      </c>
      <c r="J693" s="35" t="n"/>
      <c r="K693" s="36">
        <f>IF(OR(A693="",D693=""),"",IF(OR(F693="Cancelled",F693="Returned"),0,D693-N(H693)-N(I693)-N(J693)))</f>
        <v/>
      </c>
      <c r="L693" s="36">
        <f>IF(OR(A693="",D693=""),"",IF(OR(F693="Cancelled",F693="Returned"),0,D693*TauxTotal))</f>
        <v/>
      </c>
      <c r="M693" s="36">
        <f>IF(K693="","",K693-L693)</f>
        <v/>
      </c>
      <c r="N693" s="40">
        <f>IF(OR(K693="",N(D693)=0),"",IF(OR(F693="Cancelled",F693="Returned"),"",M693/D693))</f>
        <v/>
      </c>
      <c r="O693" s="39">
        <f>IF(OR(A693="",B693=""),"",IFERROR(A693-INDEX('Stock'!$H$2:$H$1000,MATCH(B693,'Stock'!$A$2:$A$1000,0)),""))</f>
        <v/>
      </c>
      <c r="P693" s="41">
        <f>IF(G693="","",DATE(YEAR(G693),MONTH(G693),1))</f>
        <v/>
      </c>
    </row>
    <row r="694">
      <c r="A694" s="33" t="n"/>
      <c r="C694" s="38">
        <f>IF(B694="","",IFERROR(INDEX('Stock'!$C$2:$C$1000,MATCH(B694,'Stock'!$A$2:$A$1000,0)),""))</f>
        <v/>
      </c>
      <c r="D694" s="35" t="n"/>
      <c r="G694" s="33" t="n"/>
      <c r="H694" s="36">
        <f>IF(B694="","",IFERROR(INDEX('Stock'!$G$2:$G$1000,MATCH(B694,'Stock'!$A$2:$A$1000,0)),""))</f>
        <v/>
      </c>
      <c r="I694" s="36">
        <f>IF(A694="","",EmballageDefaut)</f>
        <v/>
      </c>
      <c r="J694" s="35" t="n"/>
      <c r="K694" s="36">
        <f>IF(OR(A694="",D694=""),"",IF(OR(F694="Cancelled",F694="Returned"),0,D694-N(H694)-N(I694)-N(J694)))</f>
        <v/>
      </c>
      <c r="L694" s="36">
        <f>IF(OR(A694="",D694=""),"",IF(OR(F694="Cancelled",F694="Returned"),0,D694*TauxTotal))</f>
        <v/>
      </c>
      <c r="M694" s="36">
        <f>IF(K694="","",K694-L694)</f>
        <v/>
      </c>
      <c r="N694" s="40">
        <f>IF(OR(K694="",N(D694)=0),"",IF(OR(F694="Cancelled",F694="Returned"),"",M694/D694))</f>
        <v/>
      </c>
      <c r="O694" s="39">
        <f>IF(OR(A694="",B694=""),"",IFERROR(A694-INDEX('Stock'!$H$2:$H$1000,MATCH(B694,'Stock'!$A$2:$A$1000,0)),""))</f>
        <v/>
      </c>
      <c r="P694" s="41">
        <f>IF(G694="","",DATE(YEAR(G694),MONTH(G694),1))</f>
        <v/>
      </c>
    </row>
    <row r="695">
      <c r="A695" s="33" t="n"/>
      <c r="C695" s="38">
        <f>IF(B695="","",IFERROR(INDEX('Stock'!$C$2:$C$1000,MATCH(B695,'Stock'!$A$2:$A$1000,0)),""))</f>
        <v/>
      </c>
      <c r="D695" s="35" t="n"/>
      <c r="G695" s="33" t="n"/>
      <c r="H695" s="36">
        <f>IF(B695="","",IFERROR(INDEX('Stock'!$G$2:$G$1000,MATCH(B695,'Stock'!$A$2:$A$1000,0)),""))</f>
        <v/>
      </c>
      <c r="I695" s="36">
        <f>IF(A695="","",EmballageDefaut)</f>
        <v/>
      </c>
      <c r="J695" s="35" t="n"/>
      <c r="K695" s="36">
        <f>IF(OR(A695="",D695=""),"",IF(OR(F695="Cancelled",F695="Returned"),0,D695-N(H695)-N(I695)-N(J695)))</f>
        <v/>
      </c>
      <c r="L695" s="36">
        <f>IF(OR(A695="",D695=""),"",IF(OR(F695="Cancelled",F695="Returned"),0,D695*TauxTotal))</f>
        <v/>
      </c>
      <c r="M695" s="36">
        <f>IF(K695="","",K695-L695)</f>
        <v/>
      </c>
      <c r="N695" s="40">
        <f>IF(OR(K695="",N(D695)=0),"",IF(OR(F695="Cancelled",F695="Returned"),"",M695/D695))</f>
        <v/>
      </c>
      <c r="O695" s="39">
        <f>IF(OR(A695="",B695=""),"",IFERROR(A695-INDEX('Stock'!$H$2:$H$1000,MATCH(B695,'Stock'!$A$2:$A$1000,0)),""))</f>
        <v/>
      </c>
      <c r="P695" s="41">
        <f>IF(G695="","",DATE(YEAR(G695),MONTH(G695),1))</f>
        <v/>
      </c>
    </row>
    <row r="696">
      <c r="A696" s="33" t="n"/>
      <c r="C696" s="38">
        <f>IF(B696="","",IFERROR(INDEX('Stock'!$C$2:$C$1000,MATCH(B696,'Stock'!$A$2:$A$1000,0)),""))</f>
        <v/>
      </c>
      <c r="D696" s="35" t="n"/>
      <c r="G696" s="33" t="n"/>
      <c r="H696" s="36">
        <f>IF(B696="","",IFERROR(INDEX('Stock'!$G$2:$G$1000,MATCH(B696,'Stock'!$A$2:$A$1000,0)),""))</f>
        <v/>
      </c>
      <c r="I696" s="36">
        <f>IF(A696="","",EmballageDefaut)</f>
        <v/>
      </c>
      <c r="J696" s="35" t="n"/>
      <c r="K696" s="36">
        <f>IF(OR(A696="",D696=""),"",IF(OR(F696="Cancelled",F696="Returned"),0,D696-N(H696)-N(I696)-N(J696)))</f>
        <v/>
      </c>
      <c r="L696" s="36">
        <f>IF(OR(A696="",D696=""),"",IF(OR(F696="Cancelled",F696="Returned"),0,D696*TauxTotal))</f>
        <v/>
      </c>
      <c r="M696" s="36">
        <f>IF(K696="","",K696-L696)</f>
        <v/>
      </c>
      <c r="N696" s="40">
        <f>IF(OR(K696="",N(D696)=0),"",IF(OR(F696="Cancelled",F696="Returned"),"",M696/D696))</f>
        <v/>
      </c>
      <c r="O696" s="39">
        <f>IF(OR(A696="",B696=""),"",IFERROR(A696-INDEX('Stock'!$H$2:$H$1000,MATCH(B696,'Stock'!$A$2:$A$1000,0)),""))</f>
        <v/>
      </c>
      <c r="P696" s="41">
        <f>IF(G696="","",DATE(YEAR(G696),MONTH(G696),1))</f>
        <v/>
      </c>
    </row>
    <row r="697">
      <c r="A697" s="33" t="n"/>
      <c r="C697" s="38">
        <f>IF(B697="","",IFERROR(INDEX('Stock'!$C$2:$C$1000,MATCH(B697,'Stock'!$A$2:$A$1000,0)),""))</f>
        <v/>
      </c>
      <c r="D697" s="35" t="n"/>
      <c r="G697" s="33" t="n"/>
      <c r="H697" s="36">
        <f>IF(B697="","",IFERROR(INDEX('Stock'!$G$2:$G$1000,MATCH(B697,'Stock'!$A$2:$A$1000,0)),""))</f>
        <v/>
      </c>
      <c r="I697" s="36">
        <f>IF(A697="","",EmballageDefaut)</f>
        <v/>
      </c>
      <c r="J697" s="35" t="n"/>
      <c r="K697" s="36">
        <f>IF(OR(A697="",D697=""),"",IF(OR(F697="Cancelled",F697="Returned"),0,D697-N(H697)-N(I697)-N(J697)))</f>
        <v/>
      </c>
      <c r="L697" s="36">
        <f>IF(OR(A697="",D697=""),"",IF(OR(F697="Cancelled",F697="Returned"),0,D697*TauxTotal))</f>
        <v/>
      </c>
      <c r="M697" s="36">
        <f>IF(K697="","",K697-L697)</f>
        <v/>
      </c>
      <c r="N697" s="40">
        <f>IF(OR(K697="",N(D697)=0),"",IF(OR(F697="Cancelled",F697="Returned"),"",M697/D697))</f>
        <v/>
      </c>
      <c r="O697" s="39">
        <f>IF(OR(A697="",B697=""),"",IFERROR(A697-INDEX('Stock'!$H$2:$H$1000,MATCH(B697,'Stock'!$A$2:$A$1000,0)),""))</f>
        <v/>
      </c>
      <c r="P697" s="41">
        <f>IF(G697="","",DATE(YEAR(G697),MONTH(G697),1))</f>
        <v/>
      </c>
    </row>
    <row r="698">
      <c r="A698" s="33" t="n"/>
      <c r="C698" s="38">
        <f>IF(B698="","",IFERROR(INDEX('Stock'!$C$2:$C$1000,MATCH(B698,'Stock'!$A$2:$A$1000,0)),""))</f>
        <v/>
      </c>
      <c r="D698" s="35" t="n"/>
      <c r="G698" s="33" t="n"/>
      <c r="H698" s="36">
        <f>IF(B698="","",IFERROR(INDEX('Stock'!$G$2:$G$1000,MATCH(B698,'Stock'!$A$2:$A$1000,0)),""))</f>
        <v/>
      </c>
      <c r="I698" s="36">
        <f>IF(A698="","",EmballageDefaut)</f>
        <v/>
      </c>
      <c r="J698" s="35" t="n"/>
      <c r="K698" s="36">
        <f>IF(OR(A698="",D698=""),"",IF(OR(F698="Cancelled",F698="Returned"),0,D698-N(H698)-N(I698)-N(J698)))</f>
        <v/>
      </c>
      <c r="L698" s="36">
        <f>IF(OR(A698="",D698=""),"",IF(OR(F698="Cancelled",F698="Returned"),0,D698*TauxTotal))</f>
        <v/>
      </c>
      <c r="M698" s="36">
        <f>IF(K698="","",K698-L698)</f>
        <v/>
      </c>
      <c r="N698" s="40">
        <f>IF(OR(K698="",N(D698)=0),"",IF(OR(F698="Cancelled",F698="Returned"),"",M698/D698))</f>
        <v/>
      </c>
      <c r="O698" s="39">
        <f>IF(OR(A698="",B698=""),"",IFERROR(A698-INDEX('Stock'!$H$2:$H$1000,MATCH(B698,'Stock'!$A$2:$A$1000,0)),""))</f>
        <v/>
      </c>
      <c r="P698" s="41">
        <f>IF(G698="","",DATE(YEAR(G698),MONTH(G698),1))</f>
        <v/>
      </c>
    </row>
    <row r="699">
      <c r="A699" s="33" t="n"/>
      <c r="C699" s="38">
        <f>IF(B699="","",IFERROR(INDEX('Stock'!$C$2:$C$1000,MATCH(B699,'Stock'!$A$2:$A$1000,0)),""))</f>
        <v/>
      </c>
      <c r="D699" s="35" t="n"/>
      <c r="G699" s="33" t="n"/>
      <c r="H699" s="36">
        <f>IF(B699="","",IFERROR(INDEX('Stock'!$G$2:$G$1000,MATCH(B699,'Stock'!$A$2:$A$1000,0)),""))</f>
        <v/>
      </c>
      <c r="I699" s="36">
        <f>IF(A699="","",EmballageDefaut)</f>
        <v/>
      </c>
      <c r="J699" s="35" t="n"/>
      <c r="K699" s="36">
        <f>IF(OR(A699="",D699=""),"",IF(OR(F699="Cancelled",F699="Returned"),0,D699-N(H699)-N(I699)-N(J699)))</f>
        <v/>
      </c>
      <c r="L699" s="36">
        <f>IF(OR(A699="",D699=""),"",IF(OR(F699="Cancelled",F699="Returned"),0,D699*TauxTotal))</f>
        <v/>
      </c>
      <c r="M699" s="36">
        <f>IF(K699="","",K699-L699)</f>
        <v/>
      </c>
      <c r="N699" s="40">
        <f>IF(OR(K699="",N(D699)=0),"",IF(OR(F699="Cancelled",F699="Returned"),"",M699/D699))</f>
        <v/>
      </c>
      <c r="O699" s="39">
        <f>IF(OR(A699="",B699=""),"",IFERROR(A699-INDEX('Stock'!$H$2:$H$1000,MATCH(B699,'Stock'!$A$2:$A$1000,0)),""))</f>
        <v/>
      </c>
      <c r="P699" s="41">
        <f>IF(G699="","",DATE(YEAR(G699),MONTH(G699),1))</f>
        <v/>
      </c>
    </row>
    <row r="700">
      <c r="A700" s="33" t="n"/>
      <c r="C700" s="38">
        <f>IF(B700="","",IFERROR(INDEX('Stock'!$C$2:$C$1000,MATCH(B700,'Stock'!$A$2:$A$1000,0)),""))</f>
        <v/>
      </c>
      <c r="D700" s="35" t="n"/>
      <c r="G700" s="33" t="n"/>
      <c r="H700" s="36">
        <f>IF(B700="","",IFERROR(INDEX('Stock'!$G$2:$G$1000,MATCH(B700,'Stock'!$A$2:$A$1000,0)),""))</f>
        <v/>
      </c>
      <c r="I700" s="36">
        <f>IF(A700="","",EmballageDefaut)</f>
        <v/>
      </c>
      <c r="J700" s="35" t="n"/>
      <c r="K700" s="36">
        <f>IF(OR(A700="",D700=""),"",IF(OR(F700="Cancelled",F700="Returned"),0,D700-N(H700)-N(I700)-N(J700)))</f>
        <v/>
      </c>
      <c r="L700" s="36">
        <f>IF(OR(A700="",D700=""),"",IF(OR(F700="Cancelled",F700="Returned"),0,D700*TauxTotal))</f>
        <v/>
      </c>
      <c r="M700" s="36">
        <f>IF(K700="","",K700-L700)</f>
        <v/>
      </c>
      <c r="N700" s="40">
        <f>IF(OR(K700="",N(D700)=0),"",IF(OR(F700="Cancelled",F700="Returned"),"",M700/D700))</f>
        <v/>
      </c>
      <c r="O700" s="39">
        <f>IF(OR(A700="",B700=""),"",IFERROR(A700-INDEX('Stock'!$H$2:$H$1000,MATCH(B700,'Stock'!$A$2:$A$1000,0)),""))</f>
        <v/>
      </c>
      <c r="P700" s="41">
        <f>IF(G700="","",DATE(YEAR(G700),MONTH(G700),1))</f>
        <v/>
      </c>
    </row>
    <row r="701">
      <c r="A701" s="33" t="n"/>
      <c r="C701" s="38">
        <f>IF(B701="","",IFERROR(INDEX('Stock'!$C$2:$C$1000,MATCH(B701,'Stock'!$A$2:$A$1000,0)),""))</f>
        <v/>
      </c>
      <c r="D701" s="35" t="n"/>
      <c r="G701" s="33" t="n"/>
      <c r="H701" s="36">
        <f>IF(B701="","",IFERROR(INDEX('Stock'!$G$2:$G$1000,MATCH(B701,'Stock'!$A$2:$A$1000,0)),""))</f>
        <v/>
      </c>
      <c r="I701" s="36">
        <f>IF(A701="","",EmballageDefaut)</f>
        <v/>
      </c>
      <c r="J701" s="35" t="n"/>
      <c r="K701" s="36">
        <f>IF(OR(A701="",D701=""),"",IF(OR(F701="Cancelled",F701="Returned"),0,D701-N(H701)-N(I701)-N(J701)))</f>
        <v/>
      </c>
      <c r="L701" s="36">
        <f>IF(OR(A701="",D701=""),"",IF(OR(F701="Cancelled",F701="Returned"),0,D701*TauxTotal))</f>
        <v/>
      </c>
      <c r="M701" s="36">
        <f>IF(K701="","",K701-L701)</f>
        <v/>
      </c>
      <c r="N701" s="40">
        <f>IF(OR(K701="",N(D701)=0),"",IF(OR(F701="Cancelled",F701="Returned"),"",M701/D701))</f>
        <v/>
      </c>
      <c r="O701" s="39">
        <f>IF(OR(A701="",B701=""),"",IFERROR(A701-INDEX('Stock'!$H$2:$H$1000,MATCH(B701,'Stock'!$A$2:$A$1000,0)),""))</f>
        <v/>
      </c>
      <c r="P701" s="41">
        <f>IF(G701="","",DATE(YEAR(G701),MONTH(G701),1))</f>
        <v/>
      </c>
    </row>
    <row r="702">
      <c r="A702" s="33" t="n"/>
      <c r="C702" s="38">
        <f>IF(B702="","",IFERROR(INDEX('Stock'!$C$2:$C$1000,MATCH(B702,'Stock'!$A$2:$A$1000,0)),""))</f>
        <v/>
      </c>
      <c r="D702" s="35" t="n"/>
      <c r="G702" s="33" t="n"/>
      <c r="H702" s="36">
        <f>IF(B702="","",IFERROR(INDEX('Stock'!$G$2:$G$1000,MATCH(B702,'Stock'!$A$2:$A$1000,0)),""))</f>
        <v/>
      </c>
      <c r="I702" s="36">
        <f>IF(A702="","",EmballageDefaut)</f>
        <v/>
      </c>
      <c r="J702" s="35" t="n"/>
      <c r="K702" s="36">
        <f>IF(OR(A702="",D702=""),"",IF(OR(F702="Cancelled",F702="Returned"),0,D702-N(H702)-N(I702)-N(J702)))</f>
        <v/>
      </c>
      <c r="L702" s="36">
        <f>IF(OR(A702="",D702=""),"",IF(OR(F702="Cancelled",F702="Returned"),0,D702*TauxTotal))</f>
        <v/>
      </c>
      <c r="M702" s="36">
        <f>IF(K702="","",K702-L702)</f>
        <v/>
      </c>
      <c r="N702" s="40">
        <f>IF(OR(K702="",N(D702)=0),"",IF(OR(F702="Cancelled",F702="Returned"),"",M702/D702))</f>
        <v/>
      </c>
      <c r="O702" s="39">
        <f>IF(OR(A702="",B702=""),"",IFERROR(A702-INDEX('Stock'!$H$2:$H$1000,MATCH(B702,'Stock'!$A$2:$A$1000,0)),""))</f>
        <v/>
      </c>
      <c r="P702" s="41">
        <f>IF(G702="","",DATE(YEAR(G702),MONTH(G702),1))</f>
        <v/>
      </c>
    </row>
    <row r="703">
      <c r="A703" s="33" t="n"/>
      <c r="C703" s="38">
        <f>IF(B703="","",IFERROR(INDEX('Stock'!$C$2:$C$1000,MATCH(B703,'Stock'!$A$2:$A$1000,0)),""))</f>
        <v/>
      </c>
      <c r="D703" s="35" t="n"/>
      <c r="G703" s="33" t="n"/>
      <c r="H703" s="36">
        <f>IF(B703="","",IFERROR(INDEX('Stock'!$G$2:$G$1000,MATCH(B703,'Stock'!$A$2:$A$1000,0)),""))</f>
        <v/>
      </c>
      <c r="I703" s="36">
        <f>IF(A703="","",EmballageDefaut)</f>
        <v/>
      </c>
      <c r="J703" s="35" t="n"/>
      <c r="K703" s="36">
        <f>IF(OR(A703="",D703=""),"",IF(OR(F703="Cancelled",F703="Returned"),0,D703-N(H703)-N(I703)-N(J703)))</f>
        <v/>
      </c>
      <c r="L703" s="36">
        <f>IF(OR(A703="",D703=""),"",IF(OR(F703="Cancelled",F703="Returned"),0,D703*TauxTotal))</f>
        <v/>
      </c>
      <c r="M703" s="36">
        <f>IF(K703="","",K703-L703)</f>
        <v/>
      </c>
      <c r="N703" s="40">
        <f>IF(OR(K703="",N(D703)=0),"",IF(OR(F703="Cancelled",F703="Returned"),"",M703/D703))</f>
        <v/>
      </c>
      <c r="O703" s="39">
        <f>IF(OR(A703="",B703=""),"",IFERROR(A703-INDEX('Stock'!$H$2:$H$1000,MATCH(B703,'Stock'!$A$2:$A$1000,0)),""))</f>
        <v/>
      </c>
      <c r="P703" s="41">
        <f>IF(G703="","",DATE(YEAR(G703),MONTH(G703),1))</f>
        <v/>
      </c>
    </row>
    <row r="704">
      <c r="A704" s="33" t="n"/>
      <c r="C704" s="38">
        <f>IF(B704="","",IFERROR(INDEX('Stock'!$C$2:$C$1000,MATCH(B704,'Stock'!$A$2:$A$1000,0)),""))</f>
        <v/>
      </c>
      <c r="D704" s="35" t="n"/>
      <c r="G704" s="33" t="n"/>
      <c r="H704" s="36">
        <f>IF(B704="","",IFERROR(INDEX('Stock'!$G$2:$G$1000,MATCH(B704,'Stock'!$A$2:$A$1000,0)),""))</f>
        <v/>
      </c>
      <c r="I704" s="36">
        <f>IF(A704="","",EmballageDefaut)</f>
        <v/>
      </c>
      <c r="J704" s="35" t="n"/>
      <c r="K704" s="36">
        <f>IF(OR(A704="",D704=""),"",IF(OR(F704="Cancelled",F704="Returned"),0,D704-N(H704)-N(I704)-N(J704)))</f>
        <v/>
      </c>
      <c r="L704" s="36">
        <f>IF(OR(A704="",D704=""),"",IF(OR(F704="Cancelled",F704="Returned"),0,D704*TauxTotal))</f>
        <v/>
      </c>
      <c r="M704" s="36">
        <f>IF(K704="","",K704-L704)</f>
        <v/>
      </c>
      <c r="N704" s="40">
        <f>IF(OR(K704="",N(D704)=0),"",IF(OR(F704="Cancelled",F704="Returned"),"",M704/D704))</f>
        <v/>
      </c>
      <c r="O704" s="39">
        <f>IF(OR(A704="",B704=""),"",IFERROR(A704-INDEX('Stock'!$H$2:$H$1000,MATCH(B704,'Stock'!$A$2:$A$1000,0)),""))</f>
        <v/>
      </c>
      <c r="P704" s="41">
        <f>IF(G704="","",DATE(YEAR(G704),MONTH(G704),1))</f>
        <v/>
      </c>
    </row>
    <row r="705">
      <c r="A705" s="33" t="n"/>
      <c r="C705" s="38">
        <f>IF(B705="","",IFERROR(INDEX('Stock'!$C$2:$C$1000,MATCH(B705,'Stock'!$A$2:$A$1000,0)),""))</f>
        <v/>
      </c>
      <c r="D705" s="35" t="n"/>
      <c r="G705" s="33" t="n"/>
      <c r="H705" s="36">
        <f>IF(B705="","",IFERROR(INDEX('Stock'!$G$2:$G$1000,MATCH(B705,'Stock'!$A$2:$A$1000,0)),""))</f>
        <v/>
      </c>
      <c r="I705" s="36">
        <f>IF(A705="","",EmballageDefaut)</f>
        <v/>
      </c>
      <c r="J705" s="35" t="n"/>
      <c r="K705" s="36">
        <f>IF(OR(A705="",D705=""),"",IF(OR(F705="Cancelled",F705="Returned"),0,D705-N(H705)-N(I705)-N(J705)))</f>
        <v/>
      </c>
      <c r="L705" s="36">
        <f>IF(OR(A705="",D705=""),"",IF(OR(F705="Cancelled",F705="Returned"),0,D705*TauxTotal))</f>
        <v/>
      </c>
      <c r="M705" s="36">
        <f>IF(K705="","",K705-L705)</f>
        <v/>
      </c>
      <c r="N705" s="40">
        <f>IF(OR(K705="",N(D705)=0),"",IF(OR(F705="Cancelled",F705="Returned"),"",M705/D705))</f>
        <v/>
      </c>
      <c r="O705" s="39">
        <f>IF(OR(A705="",B705=""),"",IFERROR(A705-INDEX('Stock'!$H$2:$H$1000,MATCH(B705,'Stock'!$A$2:$A$1000,0)),""))</f>
        <v/>
      </c>
      <c r="P705" s="41">
        <f>IF(G705="","",DATE(YEAR(G705),MONTH(G705),1))</f>
        <v/>
      </c>
    </row>
    <row r="706">
      <c r="A706" s="33" t="n"/>
      <c r="C706" s="38">
        <f>IF(B706="","",IFERROR(INDEX('Stock'!$C$2:$C$1000,MATCH(B706,'Stock'!$A$2:$A$1000,0)),""))</f>
        <v/>
      </c>
      <c r="D706" s="35" t="n"/>
      <c r="G706" s="33" t="n"/>
      <c r="H706" s="36">
        <f>IF(B706="","",IFERROR(INDEX('Stock'!$G$2:$G$1000,MATCH(B706,'Stock'!$A$2:$A$1000,0)),""))</f>
        <v/>
      </c>
      <c r="I706" s="36">
        <f>IF(A706="","",EmballageDefaut)</f>
        <v/>
      </c>
      <c r="J706" s="35" t="n"/>
      <c r="K706" s="36">
        <f>IF(OR(A706="",D706=""),"",IF(OR(F706="Cancelled",F706="Returned"),0,D706-N(H706)-N(I706)-N(J706)))</f>
        <v/>
      </c>
      <c r="L706" s="36">
        <f>IF(OR(A706="",D706=""),"",IF(OR(F706="Cancelled",F706="Returned"),0,D706*TauxTotal))</f>
        <v/>
      </c>
      <c r="M706" s="36">
        <f>IF(K706="","",K706-L706)</f>
        <v/>
      </c>
      <c r="N706" s="40">
        <f>IF(OR(K706="",N(D706)=0),"",IF(OR(F706="Cancelled",F706="Returned"),"",M706/D706))</f>
        <v/>
      </c>
      <c r="O706" s="39">
        <f>IF(OR(A706="",B706=""),"",IFERROR(A706-INDEX('Stock'!$H$2:$H$1000,MATCH(B706,'Stock'!$A$2:$A$1000,0)),""))</f>
        <v/>
      </c>
      <c r="P706" s="41">
        <f>IF(G706="","",DATE(YEAR(G706),MONTH(G706),1))</f>
        <v/>
      </c>
    </row>
    <row r="707">
      <c r="A707" s="33" t="n"/>
      <c r="C707" s="38">
        <f>IF(B707="","",IFERROR(INDEX('Stock'!$C$2:$C$1000,MATCH(B707,'Stock'!$A$2:$A$1000,0)),""))</f>
        <v/>
      </c>
      <c r="D707" s="35" t="n"/>
      <c r="G707" s="33" t="n"/>
      <c r="H707" s="36">
        <f>IF(B707="","",IFERROR(INDEX('Stock'!$G$2:$G$1000,MATCH(B707,'Stock'!$A$2:$A$1000,0)),""))</f>
        <v/>
      </c>
      <c r="I707" s="36">
        <f>IF(A707="","",EmballageDefaut)</f>
        <v/>
      </c>
      <c r="J707" s="35" t="n"/>
      <c r="K707" s="36">
        <f>IF(OR(A707="",D707=""),"",IF(OR(F707="Cancelled",F707="Returned"),0,D707-N(H707)-N(I707)-N(J707)))</f>
        <v/>
      </c>
      <c r="L707" s="36">
        <f>IF(OR(A707="",D707=""),"",IF(OR(F707="Cancelled",F707="Returned"),0,D707*TauxTotal))</f>
        <v/>
      </c>
      <c r="M707" s="36">
        <f>IF(K707="","",K707-L707)</f>
        <v/>
      </c>
      <c r="N707" s="40">
        <f>IF(OR(K707="",N(D707)=0),"",IF(OR(F707="Cancelled",F707="Returned"),"",M707/D707))</f>
        <v/>
      </c>
      <c r="O707" s="39">
        <f>IF(OR(A707="",B707=""),"",IFERROR(A707-INDEX('Stock'!$H$2:$H$1000,MATCH(B707,'Stock'!$A$2:$A$1000,0)),""))</f>
        <v/>
      </c>
      <c r="P707" s="41">
        <f>IF(G707="","",DATE(YEAR(G707),MONTH(G707),1))</f>
        <v/>
      </c>
    </row>
    <row r="708">
      <c r="A708" s="33" t="n"/>
      <c r="C708" s="38">
        <f>IF(B708="","",IFERROR(INDEX('Stock'!$C$2:$C$1000,MATCH(B708,'Stock'!$A$2:$A$1000,0)),""))</f>
        <v/>
      </c>
      <c r="D708" s="35" t="n"/>
      <c r="G708" s="33" t="n"/>
      <c r="H708" s="36">
        <f>IF(B708="","",IFERROR(INDEX('Stock'!$G$2:$G$1000,MATCH(B708,'Stock'!$A$2:$A$1000,0)),""))</f>
        <v/>
      </c>
      <c r="I708" s="36">
        <f>IF(A708="","",EmballageDefaut)</f>
        <v/>
      </c>
      <c r="J708" s="35" t="n"/>
      <c r="K708" s="36">
        <f>IF(OR(A708="",D708=""),"",IF(OR(F708="Cancelled",F708="Returned"),0,D708-N(H708)-N(I708)-N(J708)))</f>
        <v/>
      </c>
      <c r="L708" s="36">
        <f>IF(OR(A708="",D708=""),"",IF(OR(F708="Cancelled",F708="Returned"),0,D708*TauxTotal))</f>
        <v/>
      </c>
      <c r="M708" s="36">
        <f>IF(K708="","",K708-L708)</f>
        <v/>
      </c>
      <c r="N708" s="40">
        <f>IF(OR(K708="",N(D708)=0),"",IF(OR(F708="Cancelled",F708="Returned"),"",M708/D708))</f>
        <v/>
      </c>
      <c r="O708" s="39">
        <f>IF(OR(A708="",B708=""),"",IFERROR(A708-INDEX('Stock'!$H$2:$H$1000,MATCH(B708,'Stock'!$A$2:$A$1000,0)),""))</f>
        <v/>
      </c>
      <c r="P708" s="41">
        <f>IF(G708="","",DATE(YEAR(G708),MONTH(G708),1))</f>
        <v/>
      </c>
    </row>
    <row r="709">
      <c r="A709" s="33" t="n"/>
      <c r="C709" s="38">
        <f>IF(B709="","",IFERROR(INDEX('Stock'!$C$2:$C$1000,MATCH(B709,'Stock'!$A$2:$A$1000,0)),""))</f>
        <v/>
      </c>
      <c r="D709" s="35" t="n"/>
      <c r="G709" s="33" t="n"/>
      <c r="H709" s="36">
        <f>IF(B709="","",IFERROR(INDEX('Stock'!$G$2:$G$1000,MATCH(B709,'Stock'!$A$2:$A$1000,0)),""))</f>
        <v/>
      </c>
      <c r="I709" s="36">
        <f>IF(A709="","",EmballageDefaut)</f>
        <v/>
      </c>
      <c r="J709" s="35" t="n"/>
      <c r="K709" s="36">
        <f>IF(OR(A709="",D709=""),"",IF(OR(F709="Cancelled",F709="Returned"),0,D709-N(H709)-N(I709)-N(J709)))</f>
        <v/>
      </c>
      <c r="L709" s="36">
        <f>IF(OR(A709="",D709=""),"",IF(OR(F709="Cancelled",F709="Returned"),0,D709*TauxTotal))</f>
        <v/>
      </c>
      <c r="M709" s="36">
        <f>IF(K709="","",K709-L709)</f>
        <v/>
      </c>
      <c r="N709" s="40">
        <f>IF(OR(K709="",N(D709)=0),"",IF(OR(F709="Cancelled",F709="Returned"),"",M709/D709))</f>
        <v/>
      </c>
      <c r="O709" s="39">
        <f>IF(OR(A709="",B709=""),"",IFERROR(A709-INDEX('Stock'!$H$2:$H$1000,MATCH(B709,'Stock'!$A$2:$A$1000,0)),""))</f>
        <v/>
      </c>
      <c r="P709" s="41">
        <f>IF(G709="","",DATE(YEAR(G709),MONTH(G709),1))</f>
        <v/>
      </c>
    </row>
    <row r="710">
      <c r="A710" s="33" t="n"/>
      <c r="C710" s="38">
        <f>IF(B710="","",IFERROR(INDEX('Stock'!$C$2:$C$1000,MATCH(B710,'Stock'!$A$2:$A$1000,0)),""))</f>
        <v/>
      </c>
      <c r="D710" s="35" t="n"/>
      <c r="G710" s="33" t="n"/>
      <c r="H710" s="36">
        <f>IF(B710="","",IFERROR(INDEX('Stock'!$G$2:$G$1000,MATCH(B710,'Stock'!$A$2:$A$1000,0)),""))</f>
        <v/>
      </c>
      <c r="I710" s="36">
        <f>IF(A710="","",EmballageDefaut)</f>
        <v/>
      </c>
      <c r="J710" s="35" t="n"/>
      <c r="K710" s="36">
        <f>IF(OR(A710="",D710=""),"",IF(OR(F710="Cancelled",F710="Returned"),0,D710-N(H710)-N(I710)-N(J710)))</f>
        <v/>
      </c>
      <c r="L710" s="36">
        <f>IF(OR(A710="",D710=""),"",IF(OR(F710="Cancelled",F710="Returned"),0,D710*TauxTotal))</f>
        <v/>
      </c>
      <c r="M710" s="36">
        <f>IF(K710="","",K710-L710)</f>
        <v/>
      </c>
      <c r="N710" s="40">
        <f>IF(OR(K710="",N(D710)=0),"",IF(OR(F710="Cancelled",F710="Returned"),"",M710/D710))</f>
        <v/>
      </c>
      <c r="O710" s="39">
        <f>IF(OR(A710="",B710=""),"",IFERROR(A710-INDEX('Stock'!$H$2:$H$1000,MATCH(B710,'Stock'!$A$2:$A$1000,0)),""))</f>
        <v/>
      </c>
      <c r="P710" s="41">
        <f>IF(G710="","",DATE(YEAR(G710),MONTH(G710),1))</f>
        <v/>
      </c>
    </row>
    <row r="711">
      <c r="A711" s="33" t="n"/>
      <c r="C711" s="38">
        <f>IF(B711="","",IFERROR(INDEX('Stock'!$C$2:$C$1000,MATCH(B711,'Stock'!$A$2:$A$1000,0)),""))</f>
        <v/>
      </c>
      <c r="D711" s="35" t="n"/>
      <c r="G711" s="33" t="n"/>
      <c r="H711" s="36">
        <f>IF(B711="","",IFERROR(INDEX('Stock'!$G$2:$G$1000,MATCH(B711,'Stock'!$A$2:$A$1000,0)),""))</f>
        <v/>
      </c>
      <c r="I711" s="36">
        <f>IF(A711="","",EmballageDefaut)</f>
        <v/>
      </c>
      <c r="J711" s="35" t="n"/>
      <c r="K711" s="36">
        <f>IF(OR(A711="",D711=""),"",IF(OR(F711="Cancelled",F711="Returned"),0,D711-N(H711)-N(I711)-N(J711)))</f>
        <v/>
      </c>
      <c r="L711" s="36">
        <f>IF(OR(A711="",D711=""),"",IF(OR(F711="Cancelled",F711="Returned"),0,D711*TauxTotal))</f>
        <v/>
      </c>
      <c r="M711" s="36">
        <f>IF(K711="","",K711-L711)</f>
        <v/>
      </c>
      <c r="N711" s="40">
        <f>IF(OR(K711="",N(D711)=0),"",IF(OR(F711="Cancelled",F711="Returned"),"",M711/D711))</f>
        <v/>
      </c>
      <c r="O711" s="39">
        <f>IF(OR(A711="",B711=""),"",IFERROR(A711-INDEX('Stock'!$H$2:$H$1000,MATCH(B711,'Stock'!$A$2:$A$1000,0)),""))</f>
        <v/>
      </c>
      <c r="P711" s="41">
        <f>IF(G711="","",DATE(YEAR(G711),MONTH(G711),1))</f>
        <v/>
      </c>
    </row>
    <row r="712">
      <c r="A712" s="33" t="n"/>
      <c r="C712" s="38">
        <f>IF(B712="","",IFERROR(INDEX('Stock'!$C$2:$C$1000,MATCH(B712,'Stock'!$A$2:$A$1000,0)),""))</f>
        <v/>
      </c>
      <c r="D712" s="35" t="n"/>
      <c r="G712" s="33" t="n"/>
      <c r="H712" s="36">
        <f>IF(B712="","",IFERROR(INDEX('Stock'!$G$2:$G$1000,MATCH(B712,'Stock'!$A$2:$A$1000,0)),""))</f>
        <v/>
      </c>
      <c r="I712" s="36">
        <f>IF(A712="","",EmballageDefaut)</f>
        <v/>
      </c>
      <c r="J712" s="35" t="n"/>
      <c r="K712" s="36">
        <f>IF(OR(A712="",D712=""),"",IF(OR(F712="Cancelled",F712="Returned"),0,D712-N(H712)-N(I712)-N(J712)))</f>
        <v/>
      </c>
      <c r="L712" s="36">
        <f>IF(OR(A712="",D712=""),"",IF(OR(F712="Cancelled",F712="Returned"),0,D712*TauxTotal))</f>
        <v/>
      </c>
      <c r="M712" s="36">
        <f>IF(K712="","",K712-L712)</f>
        <v/>
      </c>
      <c r="N712" s="40">
        <f>IF(OR(K712="",N(D712)=0),"",IF(OR(F712="Cancelled",F712="Returned"),"",M712/D712))</f>
        <v/>
      </c>
      <c r="O712" s="39">
        <f>IF(OR(A712="",B712=""),"",IFERROR(A712-INDEX('Stock'!$H$2:$H$1000,MATCH(B712,'Stock'!$A$2:$A$1000,0)),""))</f>
        <v/>
      </c>
      <c r="P712" s="41">
        <f>IF(G712="","",DATE(YEAR(G712),MONTH(G712),1))</f>
        <v/>
      </c>
    </row>
    <row r="713">
      <c r="A713" s="33" t="n"/>
      <c r="C713" s="38">
        <f>IF(B713="","",IFERROR(INDEX('Stock'!$C$2:$C$1000,MATCH(B713,'Stock'!$A$2:$A$1000,0)),""))</f>
        <v/>
      </c>
      <c r="D713" s="35" t="n"/>
      <c r="G713" s="33" t="n"/>
      <c r="H713" s="36">
        <f>IF(B713="","",IFERROR(INDEX('Stock'!$G$2:$G$1000,MATCH(B713,'Stock'!$A$2:$A$1000,0)),""))</f>
        <v/>
      </c>
      <c r="I713" s="36">
        <f>IF(A713="","",EmballageDefaut)</f>
        <v/>
      </c>
      <c r="J713" s="35" t="n"/>
      <c r="K713" s="36">
        <f>IF(OR(A713="",D713=""),"",IF(OR(F713="Cancelled",F713="Returned"),0,D713-N(H713)-N(I713)-N(J713)))</f>
        <v/>
      </c>
      <c r="L713" s="36">
        <f>IF(OR(A713="",D713=""),"",IF(OR(F713="Cancelled",F713="Returned"),0,D713*TauxTotal))</f>
        <v/>
      </c>
      <c r="M713" s="36">
        <f>IF(K713="","",K713-L713)</f>
        <v/>
      </c>
      <c r="N713" s="40">
        <f>IF(OR(K713="",N(D713)=0),"",IF(OR(F713="Cancelled",F713="Returned"),"",M713/D713))</f>
        <v/>
      </c>
      <c r="O713" s="39">
        <f>IF(OR(A713="",B713=""),"",IFERROR(A713-INDEX('Stock'!$H$2:$H$1000,MATCH(B713,'Stock'!$A$2:$A$1000,0)),""))</f>
        <v/>
      </c>
      <c r="P713" s="41">
        <f>IF(G713="","",DATE(YEAR(G713),MONTH(G713),1))</f>
        <v/>
      </c>
    </row>
    <row r="714">
      <c r="A714" s="33" t="n"/>
      <c r="C714" s="38">
        <f>IF(B714="","",IFERROR(INDEX('Stock'!$C$2:$C$1000,MATCH(B714,'Stock'!$A$2:$A$1000,0)),""))</f>
        <v/>
      </c>
      <c r="D714" s="35" t="n"/>
      <c r="G714" s="33" t="n"/>
      <c r="H714" s="36">
        <f>IF(B714="","",IFERROR(INDEX('Stock'!$G$2:$G$1000,MATCH(B714,'Stock'!$A$2:$A$1000,0)),""))</f>
        <v/>
      </c>
      <c r="I714" s="36">
        <f>IF(A714="","",EmballageDefaut)</f>
        <v/>
      </c>
      <c r="J714" s="35" t="n"/>
      <c r="K714" s="36">
        <f>IF(OR(A714="",D714=""),"",IF(OR(F714="Cancelled",F714="Returned"),0,D714-N(H714)-N(I714)-N(J714)))</f>
        <v/>
      </c>
      <c r="L714" s="36">
        <f>IF(OR(A714="",D714=""),"",IF(OR(F714="Cancelled",F714="Returned"),0,D714*TauxTotal))</f>
        <v/>
      </c>
      <c r="M714" s="36">
        <f>IF(K714="","",K714-L714)</f>
        <v/>
      </c>
      <c r="N714" s="40">
        <f>IF(OR(K714="",N(D714)=0),"",IF(OR(F714="Cancelled",F714="Returned"),"",M714/D714))</f>
        <v/>
      </c>
      <c r="O714" s="39">
        <f>IF(OR(A714="",B714=""),"",IFERROR(A714-INDEX('Stock'!$H$2:$H$1000,MATCH(B714,'Stock'!$A$2:$A$1000,0)),""))</f>
        <v/>
      </c>
      <c r="P714" s="41">
        <f>IF(G714="","",DATE(YEAR(G714),MONTH(G714),1))</f>
        <v/>
      </c>
    </row>
    <row r="715">
      <c r="A715" s="33" t="n"/>
      <c r="C715" s="38">
        <f>IF(B715="","",IFERROR(INDEX('Stock'!$C$2:$C$1000,MATCH(B715,'Stock'!$A$2:$A$1000,0)),""))</f>
        <v/>
      </c>
      <c r="D715" s="35" t="n"/>
      <c r="G715" s="33" t="n"/>
      <c r="H715" s="36">
        <f>IF(B715="","",IFERROR(INDEX('Stock'!$G$2:$G$1000,MATCH(B715,'Stock'!$A$2:$A$1000,0)),""))</f>
        <v/>
      </c>
      <c r="I715" s="36">
        <f>IF(A715="","",EmballageDefaut)</f>
        <v/>
      </c>
      <c r="J715" s="35" t="n"/>
      <c r="K715" s="36">
        <f>IF(OR(A715="",D715=""),"",IF(OR(F715="Cancelled",F715="Returned"),0,D715-N(H715)-N(I715)-N(J715)))</f>
        <v/>
      </c>
      <c r="L715" s="36">
        <f>IF(OR(A715="",D715=""),"",IF(OR(F715="Cancelled",F715="Returned"),0,D715*TauxTotal))</f>
        <v/>
      </c>
      <c r="M715" s="36">
        <f>IF(K715="","",K715-L715)</f>
        <v/>
      </c>
      <c r="N715" s="40">
        <f>IF(OR(K715="",N(D715)=0),"",IF(OR(F715="Cancelled",F715="Returned"),"",M715/D715))</f>
        <v/>
      </c>
      <c r="O715" s="39">
        <f>IF(OR(A715="",B715=""),"",IFERROR(A715-INDEX('Stock'!$H$2:$H$1000,MATCH(B715,'Stock'!$A$2:$A$1000,0)),""))</f>
        <v/>
      </c>
      <c r="P715" s="41">
        <f>IF(G715="","",DATE(YEAR(G715),MONTH(G715),1))</f>
        <v/>
      </c>
    </row>
    <row r="716">
      <c r="A716" s="33" t="n"/>
      <c r="C716" s="38">
        <f>IF(B716="","",IFERROR(INDEX('Stock'!$C$2:$C$1000,MATCH(B716,'Stock'!$A$2:$A$1000,0)),""))</f>
        <v/>
      </c>
      <c r="D716" s="35" t="n"/>
      <c r="G716" s="33" t="n"/>
      <c r="H716" s="36">
        <f>IF(B716="","",IFERROR(INDEX('Stock'!$G$2:$G$1000,MATCH(B716,'Stock'!$A$2:$A$1000,0)),""))</f>
        <v/>
      </c>
      <c r="I716" s="36">
        <f>IF(A716="","",EmballageDefaut)</f>
        <v/>
      </c>
      <c r="J716" s="35" t="n"/>
      <c r="K716" s="36">
        <f>IF(OR(A716="",D716=""),"",IF(OR(F716="Cancelled",F716="Returned"),0,D716-N(H716)-N(I716)-N(J716)))</f>
        <v/>
      </c>
      <c r="L716" s="36">
        <f>IF(OR(A716="",D716=""),"",IF(OR(F716="Cancelled",F716="Returned"),0,D716*TauxTotal))</f>
        <v/>
      </c>
      <c r="M716" s="36">
        <f>IF(K716="","",K716-L716)</f>
        <v/>
      </c>
      <c r="N716" s="40">
        <f>IF(OR(K716="",N(D716)=0),"",IF(OR(F716="Cancelled",F716="Returned"),"",M716/D716))</f>
        <v/>
      </c>
      <c r="O716" s="39">
        <f>IF(OR(A716="",B716=""),"",IFERROR(A716-INDEX('Stock'!$H$2:$H$1000,MATCH(B716,'Stock'!$A$2:$A$1000,0)),""))</f>
        <v/>
      </c>
      <c r="P716" s="41">
        <f>IF(G716="","",DATE(YEAR(G716),MONTH(G716),1))</f>
        <v/>
      </c>
    </row>
    <row r="717">
      <c r="A717" s="33" t="n"/>
      <c r="C717" s="38">
        <f>IF(B717="","",IFERROR(INDEX('Stock'!$C$2:$C$1000,MATCH(B717,'Stock'!$A$2:$A$1000,0)),""))</f>
        <v/>
      </c>
      <c r="D717" s="35" t="n"/>
      <c r="G717" s="33" t="n"/>
      <c r="H717" s="36">
        <f>IF(B717="","",IFERROR(INDEX('Stock'!$G$2:$G$1000,MATCH(B717,'Stock'!$A$2:$A$1000,0)),""))</f>
        <v/>
      </c>
      <c r="I717" s="36">
        <f>IF(A717="","",EmballageDefaut)</f>
        <v/>
      </c>
      <c r="J717" s="35" t="n"/>
      <c r="K717" s="36">
        <f>IF(OR(A717="",D717=""),"",IF(OR(F717="Cancelled",F717="Returned"),0,D717-N(H717)-N(I717)-N(J717)))</f>
        <v/>
      </c>
      <c r="L717" s="36">
        <f>IF(OR(A717="",D717=""),"",IF(OR(F717="Cancelled",F717="Returned"),0,D717*TauxTotal))</f>
        <v/>
      </c>
      <c r="M717" s="36">
        <f>IF(K717="","",K717-L717)</f>
        <v/>
      </c>
      <c r="N717" s="40">
        <f>IF(OR(K717="",N(D717)=0),"",IF(OR(F717="Cancelled",F717="Returned"),"",M717/D717))</f>
        <v/>
      </c>
      <c r="O717" s="39">
        <f>IF(OR(A717="",B717=""),"",IFERROR(A717-INDEX('Stock'!$H$2:$H$1000,MATCH(B717,'Stock'!$A$2:$A$1000,0)),""))</f>
        <v/>
      </c>
      <c r="P717" s="41">
        <f>IF(G717="","",DATE(YEAR(G717),MONTH(G717),1))</f>
        <v/>
      </c>
    </row>
    <row r="718">
      <c r="A718" s="33" t="n"/>
      <c r="C718" s="38">
        <f>IF(B718="","",IFERROR(INDEX('Stock'!$C$2:$C$1000,MATCH(B718,'Stock'!$A$2:$A$1000,0)),""))</f>
        <v/>
      </c>
      <c r="D718" s="35" t="n"/>
      <c r="G718" s="33" t="n"/>
      <c r="H718" s="36">
        <f>IF(B718="","",IFERROR(INDEX('Stock'!$G$2:$G$1000,MATCH(B718,'Stock'!$A$2:$A$1000,0)),""))</f>
        <v/>
      </c>
      <c r="I718" s="36">
        <f>IF(A718="","",EmballageDefaut)</f>
        <v/>
      </c>
      <c r="J718" s="35" t="n"/>
      <c r="K718" s="36">
        <f>IF(OR(A718="",D718=""),"",IF(OR(F718="Cancelled",F718="Returned"),0,D718-N(H718)-N(I718)-N(J718)))</f>
        <v/>
      </c>
      <c r="L718" s="36">
        <f>IF(OR(A718="",D718=""),"",IF(OR(F718="Cancelled",F718="Returned"),0,D718*TauxTotal))</f>
        <v/>
      </c>
      <c r="M718" s="36">
        <f>IF(K718="","",K718-L718)</f>
        <v/>
      </c>
      <c r="N718" s="40">
        <f>IF(OR(K718="",N(D718)=0),"",IF(OR(F718="Cancelled",F718="Returned"),"",M718/D718))</f>
        <v/>
      </c>
      <c r="O718" s="39">
        <f>IF(OR(A718="",B718=""),"",IFERROR(A718-INDEX('Stock'!$H$2:$H$1000,MATCH(B718,'Stock'!$A$2:$A$1000,0)),""))</f>
        <v/>
      </c>
      <c r="P718" s="41">
        <f>IF(G718="","",DATE(YEAR(G718),MONTH(G718),1))</f>
        <v/>
      </c>
    </row>
    <row r="719">
      <c r="A719" s="33" t="n"/>
      <c r="C719" s="38">
        <f>IF(B719="","",IFERROR(INDEX('Stock'!$C$2:$C$1000,MATCH(B719,'Stock'!$A$2:$A$1000,0)),""))</f>
        <v/>
      </c>
      <c r="D719" s="35" t="n"/>
      <c r="G719" s="33" t="n"/>
      <c r="H719" s="36">
        <f>IF(B719="","",IFERROR(INDEX('Stock'!$G$2:$G$1000,MATCH(B719,'Stock'!$A$2:$A$1000,0)),""))</f>
        <v/>
      </c>
      <c r="I719" s="36">
        <f>IF(A719="","",EmballageDefaut)</f>
        <v/>
      </c>
      <c r="J719" s="35" t="n"/>
      <c r="K719" s="36">
        <f>IF(OR(A719="",D719=""),"",IF(OR(F719="Cancelled",F719="Returned"),0,D719-N(H719)-N(I719)-N(J719)))</f>
        <v/>
      </c>
      <c r="L719" s="36">
        <f>IF(OR(A719="",D719=""),"",IF(OR(F719="Cancelled",F719="Returned"),0,D719*TauxTotal))</f>
        <v/>
      </c>
      <c r="M719" s="36">
        <f>IF(K719="","",K719-L719)</f>
        <v/>
      </c>
      <c r="N719" s="40">
        <f>IF(OR(K719="",N(D719)=0),"",IF(OR(F719="Cancelled",F719="Returned"),"",M719/D719))</f>
        <v/>
      </c>
      <c r="O719" s="39">
        <f>IF(OR(A719="",B719=""),"",IFERROR(A719-INDEX('Stock'!$H$2:$H$1000,MATCH(B719,'Stock'!$A$2:$A$1000,0)),""))</f>
        <v/>
      </c>
      <c r="P719" s="41">
        <f>IF(G719="","",DATE(YEAR(G719),MONTH(G719),1))</f>
        <v/>
      </c>
    </row>
    <row r="720">
      <c r="A720" s="33" t="n"/>
      <c r="C720" s="38">
        <f>IF(B720="","",IFERROR(INDEX('Stock'!$C$2:$C$1000,MATCH(B720,'Stock'!$A$2:$A$1000,0)),""))</f>
        <v/>
      </c>
      <c r="D720" s="35" t="n"/>
      <c r="G720" s="33" t="n"/>
      <c r="H720" s="36">
        <f>IF(B720="","",IFERROR(INDEX('Stock'!$G$2:$G$1000,MATCH(B720,'Stock'!$A$2:$A$1000,0)),""))</f>
        <v/>
      </c>
      <c r="I720" s="36">
        <f>IF(A720="","",EmballageDefaut)</f>
        <v/>
      </c>
      <c r="J720" s="35" t="n"/>
      <c r="K720" s="36">
        <f>IF(OR(A720="",D720=""),"",IF(OR(F720="Cancelled",F720="Returned"),0,D720-N(H720)-N(I720)-N(J720)))</f>
        <v/>
      </c>
      <c r="L720" s="36">
        <f>IF(OR(A720="",D720=""),"",IF(OR(F720="Cancelled",F720="Returned"),0,D720*TauxTotal))</f>
        <v/>
      </c>
      <c r="M720" s="36">
        <f>IF(K720="","",K720-L720)</f>
        <v/>
      </c>
      <c r="N720" s="40">
        <f>IF(OR(K720="",N(D720)=0),"",IF(OR(F720="Cancelled",F720="Returned"),"",M720/D720))</f>
        <v/>
      </c>
      <c r="O720" s="39">
        <f>IF(OR(A720="",B720=""),"",IFERROR(A720-INDEX('Stock'!$H$2:$H$1000,MATCH(B720,'Stock'!$A$2:$A$1000,0)),""))</f>
        <v/>
      </c>
      <c r="P720" s="41">
        <f>IF(G720="","",DATE(YEAR(G720),MONTH(G720),1))</f>
        <v/>
      </c>
    </row>
    <row r="721">
      <c r="A721" s="33" t="n"/>
      <c r="C721" s="38">
        <f>IF(B721="","",IFERROR(INDEX('Stock'!$C$2:$C$1000,MATCH(B721,'Stock'!$A$2:$A$1000,0)),""))</f>
        <v/>
      </c>
      <c r="D721" s="35" t="n"/>
      <c r="G721" s="33" t="n"/>
      <c r="H721" s="36">
        <f>IF(B721="","",IFERROR(INDEX('Stock'!$G$2:$G$1000,MATCH(B721,'Stock'!$A$2:$A$1000,0)),""))</f>
        <v/>
      </c>
      <c r="I721" s="36">
        <f>IF(A721="","",EmballageDefaut)</f>
        <v/>
      </c>
      <c r="J721" s="35" t="n"/>
      <c r="K721" s="36">
        <f>IF(OR(A721="",D721=""),"",IF(OR(F721="Cancelled",F721="Returned"),0,D721-N(H721)-N(I721)-N(J721)))</f>
        <v/>
      </c>
      <c r="L721" s="36">
        <f>IF(OR(A721="",D721=""),"",IF(OR(F721="Cancelled",F721="Returned"),0,D721*TauxTotal))</f>
        <v/>
      </c>
      <c r="M721" s="36">
        <f>IF(K721="","",K721-L721)</f>
        <v/>
      </c>
      <c r="N721" s="40">
        <f>IF(OR(K721="",N(D721)=0),"",IF(OR(F721="Cancelled",F721="Returned"),"",M721/D721))</f>
        <v/>
      </c>
      <c r="O721" s="39">
        <f>IF(OR(A721="",B721=""),"",IFERROR(A721-INDEX('Stock'!$H$2:$H$1000,MATCH(B721,'Stock'!$A$2:$A$1000,0)),""))</f>
        <v/>
      </c>
      <c r="P721" s="41">
        <f>IF(G721="","",DATE(YEAR(G721),MONTH(G721),1))</f>
        <v/>
      </c>
    </row>
    <row r="722">
      <c r="A722" s="33" t="n"/>
      <c r="C722" s="38">
        <f>IF(B722="","",IFERROR(INDEX('Stock'!$C$2:$C$1000,MATCH(B722,'Stock'!$A$2:$A$1000,0)),""))</f>
        <v/>
      </c>
      <c r="D722" s="35" t="n"/>
      <c r="G722" s="33" t="n"/>
      <c r="H722" s="36">
        <f>IF(B722="","",IFERROR(INDEX('Stock'!$G$2:$G$1000,MATCH(B722,'Stock'!$A$2:$A$1000,0)),""))</f>
        <v/>
      </c>
      <c r="I722" s="36">
        <f>IF(A722="","",EmballageDefaut)</f>
        <v/>
      </c>
      <c r="J722" s="35" t="n"/>
      <c r="K722" s="36">
        <f>IF(OR(A722="",D722=""),"",IF(OR(F722="Cancelled",F722="Returned"),0,D722-N(H722)-N(I722)-N(J722)))</f>
        <v/>
      </c>
      <c r="L722" s="36">
        <f>IF(OR(A722="",D722=""),"",IF(OR(F722="Cancelled",F722="Returned"),0,D722*TauxTotal))</f>
        <v/>
      </c>
      <c r="M722" s="36">
        <f>IF(K722="","",K722-L722)</f>
        <v/>
      </c>
      <c r="N722" s="40">
        <f>IF(OR(K722="",N(D722)=0),"",IF(OR(F722="Cancelled",F722="Returned"),"",M722/D722))</f>
        <v/>
      </c>
      <c r="O722" s="39">
        <f>IF(OR(A722="",B722=""),"",IFERROR(A722-INDEX('Stock'!$H$2:$H$1000,MATCH(B722,'Stock'!$A$2:$A$1000,0)),""))</f>
        <v/>
      </c>
      <c r="P722" s="41">
        <f>IF(G722="","",DATE(YEAR(G722),MONTH(G722),1))</f>
        <v/>
      </c>
    </row>
    <row r="723">
      <c r="A723" s="33" t="n"/>
      <c r="C723" s="38">
        <f>IF(B723="","",IFERROR(INDEX('Stock'!$C$2:$C$1000,MATCH(B723,'Stock'!$A$2:$A$1000,0)),""))</f>
        <v/>
      </c>
      <c r="D723" s="35" t="n"/>
      <c r="G723" s="33" t="n"/>
      <c r="H723" s="36">
        <f>IF(B723="","",IFERROR(INDEX('Stock'!$G$2:$G$1000,MATCH(B723,'Stock'!$A$2:$A$1000,0)),""))</f>
        <v/>
      </c>
      <c r="I723" s="36">
        <f>IF(A723="","",EmballageDefaut)</f>
        <v/>
      </c>
      <c r="J723" s="35" t="n"/>
      <c r="K723" s="36">
        <f>IF(OR(A723="",D723=""),"",IF(OR(F723="Cancelled",F723="Returned"),0,D723-N(H723)-N(I723)-N(J723)))</f>
        <v/>
      </c>
      <c r="L723" s="36">
        <f>IF(OR(A723="",D723=""),"",IF(OR(F723="Cancelled",F723="Returned"),0,D723*TauxTotal))</f>
        <v/>
      </c>
      <c r="M723" s="36">
        <f>IF(K723="","",K723-L723)</f>
        <v/>
      </c>
      <c r="N723" s="40">
        <f>IF(OR(K723="",N(D723)=0),"",IF(OR(F723="Cancelled",F723="Returned"),"",M723/D723))</f>
        <v/>
      </c>
      <c r="O723" s="39">
        <f>IF(OR(A723="",B723=""),"",IFERROR(A723-INDEX('Stock'!$H$2:$H$1000,MATCH(B723,'Stock'!$A$2:$A$1000,0)),""))</f>
        <v/>
      </c>
      <c r="P723" s="41">
        <f>IF(G723="","",DATE(YEAR(G723),MONTH(G723),1))</f>
        <v/>
      </c>
    </row>
    <row r="724">
      <c r="A724" s="33" t="n"/>
      <c r="C724" s="38">
        <f>IF(B724="","",IFERROR(INDEX('Stock'!$C$2:$C$1000,MATCH(B724,'Stock'!$A$2:$A$1000,0)),""))</f>
        <v/>
      </c>
      <c r="D724" s="35" t="n"/>
      <c r="G724" s="33" t="n"/>
      <c r="H724" s="36">
        <f>IF(B724="","",IFERROR(INDEX('Stock'!$G$2:$G$1000,MATCH(B724,'Stock'!$A$2:$A$1000,0)),""))</f>
        <v/>
      </c>
      <c r="I724" s="36">
        <f>IF(A724="","",EmballageDefaut)</f>
        <v/>
      </c>
      <c r="J724" s="35" t="n"/>
      <c r="K724" s="36">
        <f>IF(OR(A724="",D724=""),"",IF(OR(F724="Cancelled",F724="Returned"),0,D724-N(H724)-N(I724)-N(J724)))</f>
        <v/>
      </c>
      <c r="L724" s="36">
        <f>IF(OR(A724="",D724=""),"",IF(OR(F724="Cancelled",F724="Returned"),0,D724*TauxTotal))</f>
        <v/>
      </c>
      <c r="M724" s="36">
        <f>IF(K724="","",K724-L724)</f>
        <v/>
      </c>
      <c r="N724" s="40">
        <f>IF(OR(K724="",N(D724)=0),"",IF(OR(F724="Cancelled",F724="Returned"),"",M724/D724))</f>
        <v/>
      </c>
      <c r="O724" s="39">
        <f>IF(OR(A724="",B724=""),"",IFERROR(A724-INDEX('Stock'!$H$2:$H$1000,MATCH(B724,'Stock'!$A$2:$A$1000,0)),""))</f>
        <v/>
      </c>
      <c r="P724" s="41">
        <f>IF(G724="","",DATE(YEAR(G724),MONTH(G724),1))</f>
        <v/>
      </c>
    </row>
    <row r="725">
      <c r="A725" s="33" t="n"/>
      <c r="C725" s="38">
        <f>IF(B725="","",IFERROR(INDEX('Stock'!$C$2:$C$1000,MATCH(B725,'Stock'!$A$2:$A$1000,0)),""))</f>
        <v/>
      </c>
      <c r="D725" s="35" t="n"/>
      <c r="G725" s="33" t="n"/>
      <c r="H725" s="36">
        <f>IF(B725="","",IFERROR(INDEX('Stock'!$G$2:$G$1000,MATCH(B725,'Stock'!$A$2:$A$1000,0)),""))</f>
        <v/>
      </c>
      <c r="I725" s="36">
        <f>IF(A725="","",EmballageDefaut)</f>
        <v/>
      </c>
      <c r="J725" s="35" t="n"/>
      <c r="K725" s="36">
        <f>IF(OR(A725="",D725=""),"",IF(OR(F725="Cancelled",F725="Returned"),0,D725-N(H725)-N(I725)-N(J725)))</f>
        <v/>
      </c>
      <c r="L725" s="36">
        <f>IF(OR(A725="",D725=""),"",IF(OR(F725="Cancelled",F725="Returned"),0,D725*TauxTotal))</f>
        <v/>
      </c>
      <c r="M725" s="36">
        <f>IF(K725="","",K725-L725)</f>
        <v/>
      </c>
      <c r="N725" s="40">
        <f>IF(OR(K725="",N(D725)=0),"",IF(OR(F725="Cancelled",F725="Returned"),"",M725/D725))</f>
        <v/>
      </c>
      <c r="O725" s="39">
        <f>IF(OR(A725="",B725=""),"",IFERROR(A725-INDEX('Stock'!$H$2:$H$1000,MATCH(B725,'Stock'!$A$2:$A$1000,0)),""))</f>
        <v/>
      </c>
      <c r="P725" s="41">
        <f>IF(G725="","",DATE(YEAR(G725),MONTH(G725),1))</f>
        <v/>
      </c>
    </row>
    <row r="726">
      <c r="A726" s="33" t="n"/>
      <c r="C726" s="38">
        <f>IF(B726="","",IFERROR(INDEX('Stock'!$C$2:$C$1000,MATCH(B726,'Stock'!$A$2:$A$1000,0)),""))</f>
        <v/>
      </c>
      <c r="D726" s="35" t="n"/>
      <c r="G726" s="33" t="n"/>
      <c r="H726" s="36">
        <f>IF(B726="","",IFERROR(INDEX('Stock'!$G$2:$G$1000,MATCH(B726,'Stock'!$A$2:$A$1000,0)),""))</f>
        <v/>
      </c>
      <c r="I726" s="36">
        <f>IF(A726="","",EmballageDefaut)</f>
        <v/>
      </c>
      <c r="J726" s="35" t="n"/>
      <c r="K726" s="36">
        <f>IF(OR(A726="",D726=""),"",IF(OR(F726="Cancelled",F726="Returned"),0,D726-N(H726)-N(I726)-N(J726)))</f>
        <v/>
      </c>
      <c r="L726" s="36">
        <f>IF(OR(A726="",D726=""),"",IF(OR(F726="Cancelled",F726="Returned"),0,D726*TauxTotal))</f>
        <v/>
      </c>
      <c r="M726" s="36">
        <f>IF(K726="","",K726-L726)</f>
        <v/>
      </c>
      <c r="N726" s="40">
        <f>IF(OR(K726="",N(D726)=0),"",IF(OR(F726="Cancelled",F726="Returned"),"",M726/D726))</f>
        <v/>
      </c>
      <c r="O726" s="39">
        <f>IF(OR(A726="",B726=""),"",IFERROR(A726-INDEX('Stock'!$H$2:$H$1000,MATCH(B726,'Stock'!$A$2:$A$1000,0)),""))</f>
        <v/>
      </c>
      <c r="P726" s="41">
        <f>IF(G726="","",DATE(YEAR(G726),MONTH(G726),1))</f>
        <v/>
      </c>
    </row>
    <row r="727">
      <c r="A727" s="33" t="n"/>
      <c r="C727" s="38">
        <f>IF(B727="","",IFERROR(INDEX('Stock'!$C$2:$C$1000,MATCH(B727,'Stock'!$A$2:$A$1000,0)),""))</f>
        <v/>
      </c>
      <c r="D727" s="35" t="n"/>
      <c r="G727" s="33" t="n"/>
      <c r="H727" s="36">
        <f>IF(B727="","",IFERROR(INDEX('Stock'!$G$2:$G$1000,MATCH(B727,'Stock'!$A$2:$A$1000,0)),""))</f>
        <v/>
      </c>
      <c r="I727" s="36">
        <f>IF(A727="","",EmballageDefaut)</f>
        <v/>
      </c>
      <c r="J727" s="35" t="n"/>
      <c r="K727" s="36">
        <f>IF(OR(A727="",D727=""),"",IF(OR(F727="Cancelled",F727="Returned"),0,D727-N(H727)-N(I727)-N(J727)))</f>
        <v/>
      </c>
      <c r="L727" s="36">
        <f>IF(OR(A727="",D727=""),"",IF(OR(F727="Cancelled",F727="Returned"),0,D727*TauxTotal))</f>
        <v/>
      </c>
      <c r="M727" s="36">
        <f>IF(K727="","",K727-L727)</f>
        <v/>
      </c>
      <c r="N727" s="40">
        <f>IF(OR(K727="",N(D727)=0),"",IF(OR(F727="Cancelled",F727="Returned"),"",M727/D727))</f>
        <v/>
      </c>
      <c r="O727" s="39">
        <f>IF(OR(A727="",B727=""),"",IFERROR(A727-INDEX('Stock'!$H$2:$H$1000,MATCH(B727,'Stock'!$A$2:$A$1000,0)),""))</f>
        <v/>
      </c>
      <c r="P727" s="41">
        <f>IF(G727="","",DATE(YEAR(G727),MONTH(G727),1))</f>
        <v/>
      </c>
    </row>
    <row r="728">
      <c r="A728" s="33" t="n"/>
      <c r="C728" s="38">
        <f>IF(B728="","",IFERROR(INDEX('Stock'!$C$2:$C$1000,MATCH(B728,'Stock'!$A$2:$A$1000,0)),""))</f>
        <v/>
      </c>
      <c r="D728" s="35" t="n"/>
      <c r="G728" s="33" t="n"/>
      <c r="H728" s="36">
        <f>IF(B728="","",IFERROR(INDEX('Stock'!$G$2:$G$1000,MATCH(B728,'Stock'!$A$2:$A$1000,0)),""))</f>
        <v/>
      </c>
      <c r="I728" s="36">
        <f>IF(A728="","",EmballageDefaut)</f>
        <v/>
      </c>
      <c r="J728" s="35" t="n"/>
      <c r="K728" s="36">
        <f>IF(OR(A728="",D728=""),"",IF(OR(F728="Cancelled",F728="Returned"),0,D728-N(H728)-N(I728)-N(J728)))</f>
        <v/>
      </c>
      <c r="L728" s="36">
        <f>IF(OR(A728="",D728=""),"",IF(OR(F728="Cancelled",F728="Returned"),0,D728*TauxTotal))</f>
        <v/>
      </c>
      <c r="M728" s="36">
        <f>IF(K728="","",K728-L728)</f>
        <v/>
      </c>
      <c r="N728" s="40">
        <f>IF(OR(K728="",N(D728)=0),"",IF(OR(F728="Cancelled",F728="Returned"),"",M728/D728))</f>
        <v/>
      </c>
      <c r="O728" s="39">
        <f>IF(OR(A728="",B728=""),"",IFERROR(A728-INDEX('Stock'!$H$2:$H$1000,MATCH(B728,'Stock'!$A$2:$A$1000,0)),""))</f>
        <v/>
      </c>
      <c r="P728" s="41">
        <f>IF(G728="","",DATE(YEAR(G728),MONTH(G728),1))</f>
        <v/>
      </c>
    </row>
    <row r="729">
      <c r="A729" s="33" t="n"/>
      <c r="C729" s="38">
        <f>IF(B729="","",IFERROR(INDEX('Stock'!$C$2:$C$1000,MATCH(B729,'Stock'!$A$2:$A$1000,0)),""))</f>
        <v/>
      </c>
      <c r="D729" s="35" t="n"/>
      <c r="G729" s="33" t="n"/>
      <c r="H729" s="36">
        <f>IF(B729="","",IFERROR(INDEX('Stock'!$G$2:$G$1000,MATCH(B729,'Stock'!$A$2:$A$1000,0)),""))</f>
        <v/>
      </c>
      <c r="I729" s="36">
        <f>IF(A729="","",EmballageDefaut)</f>
        <v/>
      </c>
      <c r="J729" s="35" t="n"/>
      <c r="K729" s="36">
        <f>IF(OR(A729="",D729=""),"",IF(OR(F729="Cancelled",F729="Returned"),0,D729-N(H729)-N(I729)-N(J729)))</f>
        <v/>
      </c>
      <c r="L729" s="36">
        <f>IF(OR(A729="",D729=""),"",IF(OR(F729="Cancelled",F729="Returned"),0,D729*TauxTotal))</f>
        <v/>
      </c>
      <c r="M729" s="36">
        <f>IF(K729="","",K729-L729)</f>
        <v/>
      </c>
      <c r="N729" s="40">
        <f>IF(OR(K729="",N(D729)=0),"",IF(OR(F729="Cancelled",F729="Returned"),"",M729/D729))</f>
        <v/>
      </c>
      <c r="O729" s="39">
        <f>IF(OR(A729="",B729=""),"",IFERROR(A729-INDEX('Stock'!$H$2:$H$1000,MATCH(B729,'Stock'!$A$2:$A$1000,0)),""))</f>
        <v/>
      </c>
      <c r="P729" s="41">
        <f>IF(G729="","",DATE(YEAR(G729),MONTH(G729),1))</f>
        <v/>
      </c>
    </row>
    <row r="730">
      <c r="A730" s="33" t="n"/>
      <c r="C730" s="38">
        <f>IF(B730="","",IFERROR(INDEX('Stock'!$C$2:$C$1000,MATCH(B730,'Stock'!$A$2:$A$1000,0)),""))</f>
        <v/>
      </c>
      <c r="D730" s="35" t="n"/>
      <c r="G730" s="33" t="n"/>
      <c r="H730" s="36">
        <f>IF(B730="","",IFERROR(INDEX('Stock'!$G$2:$G$1000,MATCH(B730,'Stock'!$A$2:$A$1000,0)),""))</f>
        <v/>
      </c>
      <c r="I730" s="36">
        <f>IF(A730="","",EmballageDefaut)</f>
        <v/>
      </c>
      <c r="J730" s="35" t="n"/>
      <c r="K730" s="36">
        <f>IF(OR(A730="",D730=""),"",IF(OR(F730="Cancelled",F730="Returned"),0,D730-N(H730)-N(I730)-N(J730)))</f>
        <v/>
      </c>
      <c r="L730" s="36">
        <f>IF(OR(A730="",D730=""),"",IF(OR(F730="Cancelled",F730="Returned"),0,D730*TauxTotal))</f>
        <v/>
      </c>
      <c r="M730" s="36">
        <f>IF(K730="","",K730-L730)</f>
        <v/>
      </c>
      <c r="N730" s="40">
        <f>IF(OR(K730="",N(D730)=0),"",IF(OR(F730="Cancelled",F730="Returned"),"",M730/D730))</f>
        <v/>
      </c>
      <c r="O730" s="39">
        <f>IF(OR(A730="",B730=""),"",IFERROR(A730-INDEX('Stock'!$H$2:$H$1000,MATCH(B730,'Stock'!$A$2:$A$1000,0)),""))</f>
        <v/>
      </c>
      <c r="P730" s="41">
        <f>IF(G730="","",DATE(YEAR(G730),MONTH(G730),1))</f>
        <v/>
      </c>
    </row>
    <row r="731">
      <c r="A731" s="33" t="n"/>
      <c r="C731" s="38">
        <f>IF(B731="","",IFERROR(INDEX('Stock'!$C$2:$C$1000,MATCH(B731,'Stock'!$A$2:$A$1000,0)),""))</f>
        <v/>
      </c>
      <c r="D731" s="35" t="n"/>
      <c r="G731" s="33" t="n"/>
      <c r="H731" s="36">
        <f>IF(B731="","",IFERROR(INDEX('Stock'!$G$2:$G$1000,MATCH(B731,'Stock'!$A$2:$A$1000,0)),""))</f>
        <v/>
      </c>
      <c r="I731" s="36">
        <f>IF(A731="","",EmballageDefaut)</f>
        <v/>
      </c>
      <c r="J731" s="35" t="n"/>
      <c r="K731" s="36">
        <f>IF(OR(A731="",D731=""),"",IF(OR(F731="Cancelled",F731="Returned"),0,D731-N(H731)-N(I731)-N(J731)))</f>
        <v/>
      </c>
      <c r="L731" s="36">
        <f>IF(OR(A731="",D731=""),"",IF(OR(F731="Cancelled",F731="Returned"),0,D731*TauxTotal))</f>
        <v/>
      </c>
      <c r="M731" s="36">
        <f>IF(K731="","",K731-L731)</f>
        <v/>
      </c>
      <c r="N731" s="40">
        <f>IF(OR(K731="",N(D731)=0),"",IF(OR(F731="Cancelled",F731="Returned"),"",M731/D731))</f>
        <v/>
      </c>
      <c r="O731" s="39">
        <f>IF(OR(A731="",B731=""),"",IFERROR(A731-INDEX('Stock'!$H$2:$H$1000,MATCH(B731,'Stock'!$A$2:$A$1000,0)),""))</f>
        <v/>
      </c>
      <c r="P731" s="41">
        <f>IF(G731="","",DATE(YEAR(G731),MONTH(G731),1))</f>
        <v/>
      </c>
    </row>
    <row r="732">
      <c r="A732" s="33" t="n"/>
      <c r="C732" s="38">
        <f>IF(B732="","",IFERROR(INDEX('Stock'!$C$2:$C$1000,MATCH(B732,'Stock'!$A$2:$A$1000,0)),""))</f>
        <v/>
      </c>
      <c r="D732" s="35" t="n"/>
      <c r="G732" s="33" t="n"/>
      <c r="H732" s="36">
        <f>IF(B732="","",IFERROR(INDEX('Stock'!$G$2:$G$1000,MATCH(B732,'Stock'!$A$2:$A$1000,0)),""))</f>
        <v/>
      </c>
      <c r="I732" s="36">
        <f>IF(A732="","",EmballageDefaut)</f>
        <v/>
      </c>
      <c r="J732" s="35" t="n"/>
      <c r="K732" s="36">
        <f>IF(OR(A732="",D732=""),"",IF(OR(F732="Cancelled",F732="Returned"),0,D732-N(H732)-N(I732)-N(J732)))</f>
        <v/>
      </c>
      <c r="L732" s="36">
        <f>IF(OR(A732="",D732=""),"",IF(OR(F732="Cancelled",F732="Returned"),0,D732*TauxTotal))</f>
        <v/>
      </c>
      <c r="M732" s="36">
        <f>IF(K732="","",K732-L732)</f>
        <v/>
      </c>
      <c r="N732" s="40">
        <f>IF(OR(K732="",N(D732)=0),"",IF(OR(F732="Cancelled",F732="Returned"),"",M732/D732))</f>
        <v/>
      </c>
      <c r="O732" s="39">
        <f>IF(OR(A732="",B732=""),"",IFERROR(A732-INDEX('Stock'!$H$2:$H$1000,MATCH(B732,'Stock'!$A$2:$A$1000,0)),""))</f>
        <v/>
      </c>
      <c r="P732" s="41">
        <f>IF(G732="","",DATE(YEAR(G732),MONTH(G732),1))</f>
        <v/>
      </c>
    </row>
    <row r="733">
      <c r="A733" s="33" t="n"/>
      <c r="C733" s="38">
        <f>IF(B733="","",IFERROR(INDEX('Stock'!$C$2:$C$1000,MATCH(B733,'Stock'!$A$2:$A$1000,0)),""))</f>
        <v/>
      </c>
      <c r="D733" s="35" t="n"/>
      <c r="G733" s="33" t="n"/>
      <c r="H733" s="36">
        <f>IF(B733="","",IFERROR(INDEX('Stock'!$G$2:$G$1000,MATCH(B733,'Stock'!$A$2:$A$1000,0)),""))</f>
        <v/>
      </c>
      <c r="I733" s="36">
        <f>IF(A733="","",EmballageDefaut)</f>
        <v/>
      </c>
      <c r="J733" s="35" t="n"/>
      <c r="K733" s="36">
        <f>IF(OR(A733="",D733=""),"",IF(OR(F733="Cancelled",F733="Returned"),0,D733-N(H733)-N(I733)-N(J733)))</f>
        <v/>
      </c>
      <c r="L733" s="36">
        <f>IF(OR(A733="",D733=""),"",IF(OR(F733="Cancelled",F733="Returned"),0,D733*TauxTotal))</f>
        <v/>
      </c>
      <c r="M733" s="36">
        <f>IF(K733="","",K733-L733)</f>
        <v/>
      </c>
      <c r="N733" s="40">
        <f>IF(OR(K733="",N(D733)=0),"",IF(OR(F733="Cancelled",F733="Returned"),"",M733/D733))</f>
        <v/>
      </c>
      <c r="O733" s="39">
        <f>IF(OR(A733="",B733=""),"",IFERROR(A733-INDEX('Stock'!$H$2:$H$1000,MATCH(B733,'Stock'!$A$2:$A$1000,0)),""))</f>
        <v/>
      </c>
      <c r="P733" s="41">
        <f>IF(G733="","",DATE(YEAR(G733),MONTH(G733),1))</f>
        <v/>
      </c>
    </row>
    <row r="734">
      <c r="A734" s="33" t="n"/>
      <c r="C734" s="38">
        <f>IF(B734="","",IFERROR(INDEX('Stock'!$C$2:$C$1000,MATCH(B734,'Stock'!$A$2:$A$1000,0)),""))</f>
        <v/>
      </c>
      <c r="D734" s="35" t="n"/>
      <c r="G734" s="33" t="n"/>
      <c r="H734" s="36">
        <f>IF(B734="","",IFERROR(INDEX('Stock'!$G$2:$G$1000,MATCH(B734,'Stock'!$A$2:$A$1000,0)),""))</f>
        <v/>
      </c>
      <c r="I734" s="36">
        <f>IF(A734="","",EmballageDefaut)</f>
        <v/>
      </c>
      <c r="J734" s="35" t="n"/>
      <c r="K734" s="36">
        <f>IF(OR(A734="",D734=""),"",IF(OR(F734="Cancelled",F734="Returned"),0,D734-N(H734)-N(I734)-N(J734)))</f>
        <v/>
      </c>
      <c r="L734" s="36">
        <f>IF(OR(A734="",D734=""),"",IF(OR(F734="Cancelled",F734="Returned"),0,D734*TauxTotal))</f>
        <v/>
      </c>
      <c r="M734" s="36">
        <f>IF(K734="","",K734-L734)</f>
        <v/>
      </c>
      <c r="N734" s="40">
        <f>IF(OR(K734="",N(D734)=0),"",IF(OR(F734="Cancelled",F734="Returned"),"",M734/D734))</f>
        <v/>
      </c>
      <c r="O734" s="39">
        <f>IF(OR(A734="",B734=""),"",IFERROR(A734-INDEX('Stock'!$H$2:$H$1000,MATCH(B734,'Stock'!$A$2:$A$1000,0)),""))</f>
        <v/>
      </c>
      <c r="P734" s="41">
        <f>IF(G734="","",DATE(YEAR(G734),MONTH(G734),1))</f>
        <v/>
      </c>
    </row>
    <row r="735">
      <c r="A735" s="33" t="n"/>
      <c r="C735" s="38">
        <f>IF(B735="","",IFERROR(INDEX('Stock'!$C$2:$C$1000,MATCH(B735,'Stock'!$A$2:$A$1000,0)),""))</f>
        <v/>
      </c>
      <c r="D735" s="35" t="n"/>
      <c r="G735" s="33" t="n"/>
      <c r="H735" s="36">
        <f>IF(B735="","",IFERROR(INDEX('Stock'!$G$2:$G$1000,MATCH(B735,'Stock'!$A$2:$A$1000,0)),""))</f>
        <v/>
      </c>
      <c r="I735" s="36">
        <f>IF(A735="","",EmballageDefaut)</f>
        <v/>
      </c>
      <c r="J735" s="35" t="n"/>
      <c r="K735" s="36">
        <f>IF(OR(A735="",D735=""),"",IF(OR(F735="Cancelled",F735="Returned"),0,D735-N(H735)-N(I735)-N(J735)))</f>
        <v/>
      </c>
      <c r="L735" s="36">
        <f>IF(OR(A735="",D735=""),"",IF(OR(F735="Cancelled",F735="Returned"),0,D735*TauxTotal))</f>
        <v/>
      </c>
      <c r="M735" s="36">
        <f>IF(K735="","",K735-L735)</f>
        <v/>
      </c>
      <c r="N735" s="40">
        <f>IF(OR(K735="",N(D735)=0),"",IF(OR(F735="Cancelled",F735="Returned"),"",M735/D735))</f>
        <v/>
      </c>
      <c r="O735" s="39">
        <f>IF(OR(A735="",B735=""),"",IFERROR(A735-INDEX('Stock'!$H$2:$H$1000,MATCH(B735,'Stock'!$A$2:$A$1000,0)),""))</f>
        <v/>
      </c>
      <c r="P735" s="41">
        <f>IF(G735="","",DATE(YEAR(G735),MONTH(G735),1))</f>
        <v/>
      </c>
    </row>
    <row r="736">
      <c r="A736" s="33" t="n"/>
      <c r="C736" s="38">
        <f>IF(B736="","",IFERROR(INDEX('Stock'!$C$2:$C$1000,MATCH(B736,'Stock'!$A$2:$A$1000,0)),""))</f>
        <v/>
      </c>
      <c r="D736" s="35" t="n"/>
      <c r="G736" s="33" t="n"/>
      <c r="H736" s="36">
        <f>IF(B736="","",IFERROR(INDEX('Stock'!$G$2:$G$1000,MATCH(B736,'Stock'!$A$2:$A$1000,0)),""))</f>
        <v/>
      </c>
      <c r="I736" s="36">
        <f>IF(A736="","",EmballageDefaut)</f>
        <v/>
      </c>
      <c r="J736" s="35" t="n"/>
      <c r="K736" s="36">
        <f>IF(OR(A736="",D736=""),"",IF(OR(F736="Cancelled",F736="Returned"),0,D736-N(H736)-N(I736)-N(J736)))</f>
        <v/>
      </c>
      <c r="L736" s="36">
        <f>IF(OR(A736="",D736=""),"",IF(OR(F736="Cancelled",F736="Returned"),0,D736*TauxTotal))</f>
        <v/>
      </c>
      <c r="M736" s="36">
        <f>IF(K736="","",K736-L736)</f>
        <v/>
      </c>
      <c r="N736" s="40">
        <f>IF(OR(K736="",N(D736)=0),"",IF(OR(F736="Cancelled",F736="Returned"),"",M736/D736))</f>
        <v/>
      </c>
      <c r="O736" s="39">
        <f>IF(OR(A736="",B736=""),"",IFERROR(A736-INDEX('Stock'!$H$2:$H$1000,MATCH(B736,'Stock'!$A$2:$A$1000,0)),""))</f>
        <v/>
      </c>
      <c r="P736" s="41">
        <f>IF(G736="","",DATE(YEAR(G736),MONTH(G736),1))</f>
        <v/>
      </c>
    </row>
    <row r="737">
      <c r="A737" s="33" t="n"/>
      <c r="C737" s="38">
        <f>IF(B737="","",IFERROR(INDEX('Stock'!$C$2:$C$1000,MATCH(B737,'Stock'!$A$2:$A$1000,0)),""))</f>
        <v/>
      </c>
      <c r="D737" s="35" t="n"/>
      <c r="G737" s="33" t="n"/>
      <c r="H737" s="36">
        <f>IF(B737="","",IFERROR(INDEX('Stock'!$G$2:$G$1000,MATCH(B737,'Stock'!$A$2:$A$1000,0)),""))</f>
        <v/>
      </c>
      <c r="I737" s="36">
        <f>IF(A737="","",EmballageDefaut)</f>
        <v/>
      </c>
      <c r="J737" s="35" t="n"/>
      <c r="K737" s="36">
        <f>IF(OR(A737="",D737=""),"",IF(OR(F737="Cancelled",F737="Returned"),0,D737-N(H737)-N(I737)-N(J737)))</f>
        <v/>
      </c>
      <c r="L737" s="36">
        <f>IF(OR(A737="",D737=""),"",IF(OR(F737="Cancelled",F737="Returned"),0,D737*TauxTotal))</f>
        <v/>
      </c>
      <c r="M737" s="36">
        <f>IF(K737="","",K737-L737)</f>
        <v/>
      </c>
      <c r="N737" s="40">
        <f>IF(OR(K737="",N(D737)=0),"",IF(OR(F737="Cancelled",F737="Returned"),"",M737/D737))</f>
        <v/>
      </c>
      <c r="O737" s="39">
        <f>IF(OR(A737="",B737=""),"",IFERROR(A737-INDEX('Stock'!$H$2:$H$1000,MATCH(B737,'Stock'!$A$2:$A$1000,0)),""))</f>
        <v/>
      </c>
      <c r="P737" s="41">
        <f>IF(G737="","",DATE(YEAR(G737),MONTH(G737),1))</f>
        <v/>
      </c>
    </row>
    <row r="738">
      <c r="A738" s="33" t="n"/>
      <c r="C738" s="38">
        <f>IF(B738="","",IFERROR(INDEX('Stock'!$C$2:$C$1000,MATCH(B738,'Stock'!$A$2:$A$1000,0)),""))</f>
        <v/>
      </c>
      <c r="D738" s="35" t="n"/>
      <c r="G738" s="33" t="n"/>
      <c r="H738" s="36">
        <f>IF(B738="","",IFERROR(INDEX('Stock'!$G$2:$G$1000,MATCH(B738,'Stock'!$A$2:$A$1000,0)),""))</f>
        <v/>
      </c>
      <c r="I738" s="36">
        <f>IF(A738="","",EmballageDefaut)</f>
        <v/>
      </c>
      <c r="J738" s="35" t="n"/>
      <c r="K738" s="36">
        <f>IF(OR(A738="",D738=""),"",IF(OR(F738="Cancelled",F738="Returned"),0,D738-N(H738)-N(I738)-N(J738)))</f>
        <v/>
      </c>
      <c r="L738" s="36">
        <f>IF(OR(A738="",D738=""),"",IF(OR(F738="Cancelled",F738="Returned"),0,D738*TauxTotal))</f>
        <v/>
      </c>
      <c r="M738" s="36">
        <f>IF(K738="","",K738-L738)</f>
        <v/>
      </c>
      <c r="N738" s="40">
        <f>IF(OR(K738="",N(D738)=0),"",IF(OR(F738="Cancelled",F738="Returned"),"",M738/D738))</f>
        <v/>
      </c>
      <c r="O738" s="39">
        <f>IF(OR(A738="",B738=""),"",IFERROR(A738-INDEX('Stock'!$H$2:$H$1000,MATCH(B738,'Stock'!$A$2:$A$1000,0)),""))</f>
        <v/>
      </c>
      <c r="P738" s="41">
        <f>IF(G738="","",DATE(YEAR(G738),MONTH(G738),1))</f>
        <v/>
      </c>
    </row>
    <row r="739">
      <c r="A739" s="33" t="n"/>
      <c r="C739" s="38">
        <f>IF(B739="","",IFERROR(INDEX('Stock'!$C$2:$C$1000,MATCH(B739,'Stock'!$A$2:$A$1000,0)),""))</f>
        <v/>
      </c>
      <c r="D739" s="35" t="n"/>
      <c r="G739" s="33" t="n"/>
      <c r="H739" s="36">
        <f>IF(B739="","",IFERROR(INDEX('Stock'!$G$2:$G$1000,MATCH(B739,'Stock'!$A$2:$A$1000,0)),""))</f>
        <v/>
      </c>
      <c r="I739" s="36">
        <f>IF(A739="","",EmballageDefaut)</f>
        <v/>
      </c>
      <c r="J739" s="35" t="n"/>
      <c r="K739" s="36">
        <f>IF(OR(A739="",D739=""),"",IF(OR(F739="Cancelled",F739="Returned"),0,D739-N(H739)-N(I739)-N(J739)))</f>
        <v/>
      </c>
      <c r="L739" s="36">
        <f>IF(OR(A739="",D739=""),"",IF(OR(F739="Cancelled",F739="Returned"),0,D739*TauxTotal))</f>
        <v/>
      </c>
      <c r="M739" s="36">
        <f>IF(K739="","",K739-L739)</f>
        <v/>
      </c>
      <c r="N739" s="40">
        <f>IF(OR(K739="",N(D739)=0),"",IF(OR(F739="Cancelled",F739="Returned"),"",M739/D739))</f>
        <v/>
      </c>
      <c r="O739" s="39">
        <f>IF(OR(A739="",B739=""),"",IFERROR(A739-INDEX('Stock'!$H$2:$H$1000,MATCH(B739,'Stock'!$A$2:$A$1000,0)),""))</f>
        <v/>
      </c>
      <c r="P739" s="41">
        <f>IF(G739="","",DATE(YEAR(G739),MONTH(G739),1))</f>
        <v/>
      </c>
    </row>
    <row r="740">
      <c r="A740" s="33" t="n"/>
      <c r="C740" s="38">
        <f>IF(B740="","",IFERROR(INDEX('Stock'!$C$2:$C$1000,MATCH(B740,'Stock'!$A$2:$A$1000,0)),""))</f>
        <v/>
      </c>
      <c r="D740" s="35" t="n"/>
      <c r="G740" s="33" t="n"/>
      <c r="H740" s="36">
        <f>IF(B740="","",IFERROR(INDEX('Stock'!$G$2:$G$1000,MATCH(B740,'Stock'!$A$2:$A$1000,0)),""))</f>
        <v/>
      </c>
      <c r="I740" s="36">
        <f>IF(A740="","",EmballageDefaut)</f>
        <v/>
      </c>
      <c r="J740" s="35" t="n"/>
      <c r="K740" s="36">
        <f>IF(OR(A740="",D740=""),"",IF(OR(F740="Cancelled",F740="Returned"),0,D740-N(H740)-N(I740)-N(J740)))</f>
        <v/>
      </c>
      <c r="L740" s="36">
        <f>IF(OR(A740="",D740=""),"",IF(OR(F740="Cancelled",F740="Returned"),0,D740*TauxTotal))</f>
        <v/>
      </c>
      <c r="M740" s="36">
        <f>IF(K740="","",K740-L740)</f>
        <v/>
      </c>
      <c r="N740" s="40">
        <f>IF(OR(K740="",N(D740)=0),"",IF(OR(F740="Cancelled",F740="Returned"),"",M740/D740))</f>
        <v/>
      </c>
      <c r="O740" s="39">
        <f>IF(OR(A740="",B740=""),"",IFERROR(A740-INDEX('Stock'!$H$2:$H$1000,MATCH(B740,'Stock'!$A$2:$A$1000,0)),""))</f>
        <v/>
      </c>
      <c r="P740" s="41">
        <f>IF(G740="","",DATE(YEAR(G740),MONTH(G740),1))</f>
        <v/>
      </c>
    </row>
    <row r="741">
      <c r="A741" s="33" t="n"/>
      <c r="C741" s="38">
        <f>IF(B741="","",IFERROR(INDEX('Stock'!$C$2:$C$1000,MATCH(B741,'Stock'!$A$2:$A$1000,0)),""))</f>
        <v/>
      </c>
      <c r="D741" s="35" t="n"/>
      <c r="G741" s="33" t="n"/>
      <c r="H741" s="36">
        <f>IF(B741="","",IFERROR(INDEX('Stock'!$G$2:$G$1000,MATCH(B741,'Stock'!$A$2:$A$1000,0)),""))</f>
        <v/>
      </c>
      <c r="I741" s="36">
        <f>IF(A741="","",EmballageDefaut)</f>
        <v/>
      </c>
      <c r="J741" s="35" t="n"/>
      <c r="K741" s="36">
        <f>IF(OR(A741="",D741=""),"",IF(OR(F741="Cancelled",F741="Returned"),0,D741-N(H741)-N(I741)-N(J741)))</f>
        <v/>
      </c>
      <c r="L741" s="36">
        <f>IF(OR(A741="",D741=""),"",IF(OR(F741="Cancelled",F741="Returned"),0,D741*TauxTotal))</f>
        <v/>
      </c>
      <c r="M741" s="36">
        <f>IF(K741="","",K741-L741)</f>
        <v/>
      </c>
      <c r="N741" s="40">
        <f>IF(OR(K741="",N(D741)=0),"",IF(OR(F741="Cancelled",F741="Returned"),"",M741/D741))</f>
        <v/>
      </c>
      <c r="O741" s="39">
        <f>IF(OR(A741="",B741=""),"",IFERROR(A741-INDEX('Stock'!$H$2:$H$1000,MATCH(B741,'Stock'!$A$2:$A$1000,0)),""))</f>
        <v/>
      </c>
      <c r="P741" s="41">
        <f>IF(G741="","",DATE(YEAR(G741),MONTH(G741),1))</f>
        <v/>
      </c>
    </row>
    <row r="742">
      <c r="A742" s="33" t="n"/>
      <c r="C742" s="38">
        <f>IF(B742="","",IFERROR(INDEX('Stock'!$C$2:$C$1000,MATCH(B742,'Stock'!$A$2:$A$1000,0)),""))</f>
        <v/>
      </c>
      <c r="D742" s="35" t="n"/>
      <c r="G742" s="33" t="n"/>
      <c r="H742" s="36">
        <f>IF(B742="","",IFERROR(INDEX('Stock'!$G$2:$G$1000,MATCH(B742,'Stock'!$A$2:$A$1000,0)),""))</f>
        <v/>
      </c>
      <c r="I742" s="36">
        <f>IF(A742="","",EmballageDefaut)</f>
        <v/>
      </c>
      <c r="J742" s="35" t="n"/>
      <c r="K742" s="36">
        <f>IF(OR(A742="",D742=""),"",IF(OR(F742="Cancelled",F742="Returned"),0,D742-N(H742)-N(I742)-N(J742)))</f>
        <v/>
      </c>
      <c r="L742" s="36">
        <f>IF(OR(A742="",D742=""),"",IF(OR(F742="Cancelled",F742="Returned"),0,D742*TauxTotal))</f>
        <v/>
      </c>
      <c r="M742" s="36">
        <f>IF(K742="","",K742-L742)</f>
        <v/>
      </c>
      <c r="N742" s="40">
        <f>IF(OR(K742="",N(D742)=0),"",IF(OR(F742="Cancelled",F742="Returned"),"",M742/D742))</f>
        <v/>
      </c>
      <c r="O742" s="39">
        <f>IF(OR(A742="",B742=""),"",IFERROR(A742-INDEX('Stock'!$H$2:$H$1000,MATCH(B742,'Stock'!$A$2:$A$1000,0)),""))</f>
        <v/>
      </c>
      <c r="P742" s="41">
        <f>IF(G742="","",DATE(YEAR(G742),MONTH(G742),1))</f>
        <v/>
      </c>
    </row>
    <row r="743">
      <c r="A743" s="33" t="n"/>
      <c r="C743" s="38">
        <f>IF(B743="","",IFERROR(INDEX('Stock'!$C$2:$C$1000,MATCH(B743,'Stock'!$A$2:$A$1000,0)),""))</f>
        <v/>
      </c>
      <c r="D743" s="35" t="n"/>
      <c r="G743" s="33" t="n"/>
      <c r="H743" s="36">
        <f>IF(B743="","",IFERROR(INDEX('Stock'!$G$2:$G$1000,MATCH(B743,'Stock'!$A$2:$A$1000,0)),""))</f>
        <v/>
      </c>
      <c r="I743" s="36">
        <f>IF(A743="","",EmballageDefaut)</f>
        <v/>
      </c>
      <c r="J743" s="35" t="n"/>
      <c r="K743" s="36">
        <f>IF(OR(A743="",D743=""),"",IF(OR(F743="Cancelled",F743="Returned"),0,D743-N(H743)-N(I743)-N(J743)))</f>
        <v/>
      </c>
      <c r="L743" s="36">
        <f>IF(OR(A743="",D743=""),"",IF(OR(F743="Cancelled",F743="Returned"),0,D743*TauxTotal))</f>
        <v/>
      </c>
      <c r="M743" s="36">
        <f>IF(K743="","",K743-L743)</f>
        <v/>
      </c>
      <c r="N743" s="40">
        <f>IF(OR(K743="",N(D743)=0),"",IF(OR(F743="Cancelled",F743="Returned"),"",M743/D743))</f>
        <v/>
      </c>
      <c r="O743" s="39">
        <f>IF(OR(A743="",B743=""),"",IFERROR(A743-INDEX('Stock'!$H$2:$H$1000,MATCH(B743,'Stock'!$A$2:$A$1000,0)),""))</f>
        <v/>
      </c>
      <c r="P743" s="41">
        <f>IF(G743="","",DATE(YEAR(G743),MONTH(G743),1))</f>
        <v/>
      </c>
    </row>
    <row r="744">
      <c r="A744" s="33" t="n"/>
      <c r="C744" s="38">
        <f>IF(B744="","",IFERROR(INDEX('Stock'!$C$2:$C$1000,MATCH(B744,'Stock'!$A$2:$A$1000,0)),""))</f>
        <v/>
      </c>
      <c r="D744" s="35" t="n"/>
      <c r="G744" s="33" t="n"/>
      <c r="H744" s="36">
        <f>IF(B744="","",IFERROR(INDEX('Stock'!$G$2:$G$1000,MATCH(B744,'Stock'!$A$2:$A$1000,0)),""))</f>
        <v/>
      </c>
      <c r="I744" s="36">
        <f>IF(A744="","",EmballageDefaut)</f>
        <v/>
      </c>
      <c r="J744" s="35" t="n"/>
      <c r="K744" s="36">
        <f>IF(OR(A744="",D744=""),"",IF(OR(F744="Cancelled",F744="Returned"),0,D744-N(H744)-N(I744)-N(J744)))</f>
        <v/>
      </c>
      <c r="L744" s="36">
        <f>IF(OR(A744="",D744=""),"",IF(OR(F744="Cancelled",F744="Returned"),0,D744*TauxTotal))</f>
        <v/>
      </c>
      <c r="M744" s="36">
        <f>IF(K744="","",K744-L744)</f>
        <v/>
      </c>
      <c r="N744" s="40">
        <f>IF(OR(K744="",N(D744)=0),"",IF(OR(F744="Cancelled",F744="Returned"),"",M744/D744))</f>
        <v/>
      </c>
      <c r="O744" s="39">
        <f>IF(OR(A744="",B744=""),"",IFERROR(A744-INDEX('Stock'!$H$2:$H$1000,MATCH(B744,'Stock'!$A$2:$A$1000,0)),""))</f>
        <v/>
      </c>
      <c r="P744" s="41">
        <f>IF(G744="","",DATE(YEAR(G744),MONTH(G744),1))</f>
        <v/>
      </c>
    </row>
    <row r="745">
      <c r="A745" s="33" t="n"/>
      <c r="C745" s="38">
        <f>IF(B745="","",IFERROR(INDEX('Stock'!$C$2:$C$1000,MATCH(B745,'Stock'!$A$2:$A$1000,0)),""))</f>
        <v/>
      </c>
      <c r="D745" s="35" t="n"/>
      <c r="G745" s="33" t="n"/>
      <c r="H745" s="36">
        <f>IF(B745="","",IFERROR(INDEX('Stock'!$G$2:$G$1000,MATCH(B745,'Stock'!$A$2:$A$1000,0)),""))</f>
        <v/>
      </c>
      <c r="I745" s="36">
        <f>IF(A745="","",EmballageDefaut)</f>
        <v/>
      </c>
      <c r="J745" s="35" t="n"/>
      <c r="K745" s="36">
        <f>IF(OR(A745="",D745=""),"",IF(OR(F745="Cancelled",F745="Returned"),0,D745-N(H745)-N(I745)-N(J745)))</f>
        <v/>
      </c>
      <c r="L745" s="36">
        <f>IF(OR(A745="",D745=""),"",IF(OR(F745="Cancelled",F745="Returned"),0,D745*TauxTotal))</f>
        <v/>
      </c>
      <c r="M745" s="36">
        <f>IF(K745="","",K745-L745)</f>
        <v/>
      </c>
      <c r="N745" s="40">
        <f>IF(OR(K745="",N(D745)=0),"",IF(OR(F745="Cancelled",F745="Returned"),"",M745/D745))</f>
        <v/>
      </c>
      <c r="O745" s="39">
        <f>IF(OR(A745="",B745=""),"",IFERROR(A745-INDEX('Stock'!$H$2:$H$1000,MATCH(B745,'Stock'!$A$2:$A$1000,0)),""))</f>
        <v/>
      </c>
      <c r="P745" s="41">
        <f>IF(G745="","",DATE(YEAR(G745),MONTH(G745),1))</f>
        <v/>
      </c>
    </row>
    <row r="746">
      <c r="A746" s="33" t="n"/>
      <c r="C746" s="38">
        <f>IF(B746="","",IFERROR(INDEX('Stock'!$C$2:$C$1000,MATCH(B746,'Stock'!$A$2:$A$1000,0)),""))</f>
        <v/>
      </c>
      <c r="D746" s="35" t="n"/>
      <c r="G746" s="33" t="n"/>
      <c r="H746" s="36">
        <f>IF(B746="","",IFERROR(INDEX('Stock'!$G$2:$G$1000,MATCH(B746,'Stock'!$A$2:$A$1000,0)),""))</f>
        <v/>
      </c>
      <c r="I746" s="36">
        <f>IF(A746="","",EmballageDefaut)</f>
        <v/>
      </c>
      <c r="J746" s="35" t="n"/>
      <c r="K746" s="36">
        <f>IF(OR(A746="",D746=""),"",IF(OR(F746="Cancelled",F746="Returned"),0,D746-N(H746)-N(I746)-N(J746)))</f>
        <v/>
      </c>
      <c r="L746" s="36">
        <f>IF(OR(A746="",D746=""),"",IF(OR(F746="Cancelled",F746="Returned"),0,D746*TauxTotal))</f>
        <v/>
      </c>
      <c r="M746" s="36">
        <f>IF(K746="","",K746-L746)</f>
        <v/>
      </c>
      <c r="N746" s="40">
        <f>IF(OR(K746="",N(D746)=0),"",IF(OR(F746="Cancelled",F746="Returned"),"",M746/D746))</f>
        <v/>
      </c>
      <c r="O746" s="39">
        <f>IF(OR(A746="",B746=""),"",IFERROR(A746-INDEX('Stock'!$H$2:$H$1000,MATCH(B746,'Stock'!$A$2:$A$1000,0)),""))</f>
        <v/>
      </c>
      <c r="P746" s="41">
        <f>IF(G746="","",DATE(YEAR(G746),MONTH(G746),1))</f>
        <v/>
      </c>
    </row>
    <row r="747">
      <c r="A747" s="33" t="n"/>
      <c r="C747" s="38">
        <f>IF(B747="","",IFERROR(INDEX('Stock'!$C$2:$C$1000,MATCH(B747,'Stock'!$A$2:$A$1000,0)),""))</f>
        <v/>
      </c>
      <c r="D747" s="35" t="n"/>
      <c r="G747" s="33" t="n"/>
      <c r="H747" s="36">
        <f>IF(B747="","",IFERROR(INDEX('Stock'!$G$2:$G$1000,MATCH(B747,'Stock'!$A$2:$A$1000,0)),""))</f>
        <v/>
      </c>
      <c r="I747" s="36">
        <f>IF(A747="","",EmballageDefaut)</f>
        <v/>
      </c>
      <c r="J747" s="35" t="n"/>
      <c r="K747" s="36">
        <f>IF(OR(A747="",D747=""),"",IF(OR(F747="Cancelled",F747="Returned"),0,D747-N(H747)-N(I747)-N(J747)))</f>
        <v/>
      </c>
      <c r="L747" s="36">
        <f>IF(OR(A747="",D747=""),"",IF(OR(F747="Cancelled",F747="Returned"),0,D747*TauxTotal))</f>
        <v/>
      </c>
      <c r="M747" s="36">
        <f>IF(K747="","",K747-L747)</f>
        <v/>
      </c>
      <c r="N747" s="40">
        <f>IF(OR(K747="",N(D747)=0),"",IF(OR(F747="Cancelled",F747="Returned"),"",M747/D747))</f>
        <v/>
      </c>
      <c r="O747" s="39">
        <f>IF(OR(A747="",B747=""),"",IFERROR(A747-INDEX('Stock'!$H$2:$H$1000,MATCH(B747,'Stock'!$A$2:$A$1000,0)),""))</f>
        <v/>
      </c>
      <c r="P747" s="41">
        <f>IF(G747="","",DATE(YEAR(G747),MONTH(G747),1))</f>
        <v/>
      </c>
    </row>
    <row r="748">
      <c r="A748" s="33" t="n"/>
      <c r="C748" s="38">
        <f>IF(B748="","",IFERROR(INDEX('Stock'!$C$2:$C$1000,MATCH(B748,'Stock'!$A$2:$A$1000,0)),""))</f>
        <v/>
      </c>
      <c r="D748" s="35" t="n"/>
      <c r="G748" s="33" t="n"/>
      <c r="H748" s="36">
        <f>IF(B748="","",IFERROR(INDEX('Stock'!$G$2:$G$1000,MATCH(B748,'Stock'!$A$2:$A$1000,0)),""))</f>
        <v/>
      </c>
      <c r="I748" s="36">
        <f>IF(A748="","",EmballageDefaut)</f>
        <v/>
      </c>
      <c r="J748" s="35" t="n"/>
      <c r="K748" s="36">
        <f>IF(OR(A748="",D748=""),"",IF(OR(F748="Cancelled",F748="Returned"),0,D748-N(H748)-N(I748)-N(J748)))</f>
        <v/>
      </c>
      <c r="L748" s="36">
        <f>IF(OR(A748="",D748=""),"",IF(OR(F748="Cancelled",F748="Returned"),0,D748*TauxTotal))</f>
        <v/>
      </c>
      <c r="M748" s="36">
        <f>IF(K748="","",K748-L748)</f>
        <v/>
      </c>
      <c r="N748" s="40">
        <f>IF(OR(K748="",N(D748)=0),"",IF(OR(F748="Cancelled",F748="Returned"),"",M748/D748))</f>
        <v/>
      </c>
      <c r="O748" s="39">
        <f>IF(OR(A748="",B748=""),"",IFERROR(A748-INDEX('Stock'!$H$2:$H$1000,MATCH(B748,'Stock'!$A$2:$A$1000,0)),""))</f>
        <v/>
      </c>
      <c r="P748" s="41">
        <f>IF(G748="","",DATE(YEAR(G748),MONTH(G748),1))</f>
        <v/>
      </c>
    </row>
    <row r="749">
      <c r="A749" s="33" t="n"/>
      <c r="C749" s="38">
        <f>IF(B749="","",IFERROR(INDEX('Stock'!$C$2:$C$1000,MATCH(B749,'Stock'!$A$2:$A$1000,0)),""))</f>
        <v/>
      </c>
      <c r="D749" s="35" t="n"/>
      <c r="G749" s="33" t="n"/>
      <c r="H749" s="36">
        <f>IF(B749="","",IFERROR(INDEX('Stock'!$G$2:$G$1000,MATCH(B749,'Stock'!$A$2:$A$1000,0)),""))</f>
        <v/>
      </c>
      <c r="I749" s="36">
        <f>IF(A749="","",EmballageDefaut)</f>
        <v/>
      </c>
      <c r="J749" s="35" t="n"/>
      <c r="K749" s="36">
        <f>IF(OR(A749="",D749=""),"",IF(OR(F749="Cancelled",F749="Returned"),0,D749-N(H749)-N(I749)-N(J749)))</f>
        <v/>
      </c>
      <c r="L749" s="36">
        <f>IF(OR(A749="",D749=""),"",IF(OR(F749="Cancelled",F749="Returned"),0,D749*TauxTotal))</f>
        <v/>
      </c>
      <c r="M749" s="36">
        <f>IF(K749="","",K749-L749)</f>
        <v/>
      </c>
      <c r="N749" s="40">
        <f>IF(OR(K749="",N(D749)=0),"",IF(OR(F749="Cancelled",F749="Returned"),"",M749/D749))</f>
        <v/>
      </c>
      <c r="O749" s="39">
        <f>IF(OR(A749="",B749=""),"",IFERROR(A749-INDEX('Stock'!$H$2:$H$1000,MATCH(B749,'Stock'!$A$2:$A$1000,0)),""))</f>
        <v/>
      </c>
      <c r="P749" s="41">
        <f>IF(G749="","",DATE(YEAR(G749),MONTH(G749),1))</f>
        <v/>
      </c>
    </row>
    <row r="750">
      <c r="A750" s="33" t="n"/>
      <c r="C750" s="38">
        <f>IF(B750="","",IFERROR(INDEX('Stock'!$C$2:$C$1000,MATCH(B750,'Stock'!$A$2:$A$1000,0)),""))</f>
        <v/>
      </c>
      <c r="D750" s="35" t="n"/>
      <c r="G750" s="33" t="n"/>
      <c r="H750" s="36">
        <f>IF(B750="","",IFERROR(INDEX('Stock'!$G$2:$G$1000,MATCH(B750,'Stock'!$A$2:$A$1000,0)),""))</f>
        <v/>
      </c>
      <c r="I750" s="36">
        <f>IF(A750="","",EmballageDefaut)</f>
        <v/>
      </c>
      <c r="J750" s="35" t="n"/>
      <c r="K750" s="36">
        <f>IF(OR(A750="",D750=""),"",IF(OR(F750="Cancelled",F750="Returned"),0,D750-N(H750)-N(I750)-N(J750)))</f>
        <v/>
      </c>
      <c r="L750" s="36">
        <f>IF(OR(A750="",D750=""),"",IF(OR(F750="Cancelled",F750="Returned"),0,D750*TauxTotal))</f>
        <v/>
      </c>
      <c r="M750" s="36">
        <f>IF(K750="","",K750-L750)</f>
        <v/>
      </c>
      <c r="N750" s="40">
        <f>IF(OR(K750="",N(D750)=0),"",IF(OR(F750="Cancelled",F750="Returned"),"",M750/D750))</f>
        <v/>
      </c>
      <c r="O750" s="39">
        <f>IF(OR(A750="",B750=""),"",IFERROR(A750-INDEX('Stock'!$H$2:$H$1000,MATCH(B750,'Stock'!$A$2:$A$1000,0)),""))</f>
        <v/>
      </c>
      <c r="P750" s="41">
        <f>IF(G750="","",DATE(YEAR(G750),MONTH(G750),1))</f>
        <v/>
      </c>
    </row>
    <row r="751">
      <c r="A751" s="33" t="n"/>
      <c r="C751" s="38">
        <f>IF(B751="","",IFERROR(INDEX('Stock'!$C$2:$C$1000,MATCH(B751,'Stock'!$A$2:$A$1000,0)),""))</f>
        <v/>
      </c>
      <c r="D751" s="35" t="n"/>
      <c r="G751" s="33" t="n"/>
      <c r="H751" s="36">
        <f>IF(B751="","",IFERROR(INDEX('Stock'!$G$2:$G$1000,MATCH(B751,'Stock'!$A$2:$A$1000,0)),""))</f>
        <v/>
      </c>
      <c r="I751" s="36">
        <f>IF(A751="","",EmballageDefaut)</f>
        <v/>
      </c>
      <c r="J751" s="35" t="n"/>
      <c r="K751" s="36">
        <f>IF(OR(A751="",D751=""),"",IF(OR(F751="Cancelled",F751="Returned"),0,D751-N(H751)-N(I751)-N(J751)))</f>
        <v/>
      </c>
      <c r="L751" s="36">
        <f>IF(OR(A751="",D751=""),"",IF(OR(F751="Cancelled",F751="Returned"),0,D751*TauxTotal))</f>
        <v/>
      </c>
      <c r="M751" s="36">
        <f>IF(K751="","",K751-L751)</f>
        <v/>
      </c>
      <c r="N751" s="40">
        <f>IF(OR(K751="",N(D751)=0),"",IF(OR(F751="Cancelled",F751="Returned"),"",M751/D751))</f>
        <v/>
      </c>
      <c r="O751" s="39">
        <f>IF(OR(A751="",B751=""),"",IFERROR(A751-INDEX('Stock'!$H$2:$H$1000,MATCH(B751,'Stock'!$A$2:$A$1000,0)),""))</f>
        <v/>
      </c>
      <c r="P751" s="41">
        <f>IF(G751="","",DATE(YEAR(G751),MONTH(G751),1))</f>
        <v/>
      </c>
    </row>
    <row r="752">
      <c r="A752" s="33" t="n"/>
      <c r="C752" s="38">
        <f>IF(B752="","",IFERROR(INDEX('Stock'!$C$2:$C$1000,MATCH(B752,'Stock'!$A$2:$A$1000,0)),""))</f>
        <v/>
      </c>
      <c r="D752" s="35" t="n"/>
      <c r="G752" s="33" t="n"/>
      <c r="H752" s="36">
        <f>IF(B752="","",IFERROR(INDEX('Stock'!$G$2:$G$1000,MATCH(B752,'Stock'!$A$2:$A$1000,0)),""))</f>
        <v/>
      </c>
      <c r="I752" s="36">
        <f>IF(A752="","",EmballageDefaut)</f>
        <v/>
      </c>
      <c r="J752" s="35" t="n"/>
      <c r="K752" s="36">
        <f>IF(OR(A752="",D752=""),"",IF(OR(F752="Cancelled",F752="Returned"),0,D752-N(H752)-N(I752)-N(J752)))</f>
        <v/>
      </c>
      <c r="L752" s="36">
        <f>IF(OR(A752="",D752=""),"",IF(OR(F752="Cancelled",F752="Returned"),0,D752*TauxTotal))</f>
        <v/>
      </c>
      <c r="M752" s="36">
        <f>IF(K752="","",K752-L752)</f>
        <v/>
      </c>
      <c r="N752" s="40">
        <f>IF(OR(K752="",N(D752)=0),"",IF(OR(F752="Cancelled",F752="Returned"),"",M752/D752))</f>
        <v/>
      </c>
      <c r="O752" s="39">
        <f>IF(OR(A752="",B752=""),"",IFERROR(A752-INDEX('Stock'!$H$2:$H$1000,MATCH(B752,'Stock'!$A$2:$A$1000,0)),""))</f>
        <v/>
      </c>
      <c r="P752" s="41">
        <f>IF(G752="","",DATE(YEAR(G752),MONTH(G752),1))</f>
        <v/>
      </c>
    </row>
    <row r="753">
      <c r="A753" s="33" t="n"/>
      <c r="C753" s="38">
        <f>IF(B753="","",IFERROR(INDEX('Stock'!$C$2:$C$1000,MATCH(B753,'Stock'!$A$2:$A$1000,0)),""))</f>
        <v/>
      </c>
      <c r="D753" s="35" t="n"/>
      <c r="G753" s="33" t="n"/>
      <c r="H753" s="36">
        <f>IF(B753="","",IFERROR(INDEX('Stock'!$G$2:$G$1000,MATCH(B753,'Stock'!$A$2:$A$1000,0)),""))</f>
        <v/>
      </c>
      <c r="I753" s="36">
        <f>IF(A753="","",EmballageDefaut)</f>
        <v/>
      </c>
      <c r="J753" s="35" t="n"/>
      <c r="K753" s="36">
        <f>IF(OR(A753="",D753=""),"",IF(OR(F753="Cancelled",F753="Returned"),0,D753-N(H753)-N(I753)-N(J753)))</f>
        <v/>
      </c>
      <c r="L753" s="36">
        <f>IF(OR(A753="",D753=""),"",IF(OR(F753="Cancelled",F753="Returned"),0,D753*TauxTotal))</f>
        <v/>
      </c>
      <c r="M753" s="36">
        <f>IF(K753="","",K753-L753)</f>
        <v/>
      </c>
      <c r="N753" s="40">
        <f>IF(OR(K753="",N(D753)=0),"",IF(OR(F753="Cancelled",F753="Returned"),"",M753/D753))</f>
        <v/>
      </c>
      <c r="O753" s="39">
        <f>IF(OR(A753="",B753=""),"",IFERROR(A753-INDEX('Stock'!$H$2:$H$1000,MATCH(B753,'Stock'!$A$2:$A$1000,0)),""))</f>
        <v/>
      </c>
      <c r="P753" s="41">
        <f>IF(G753="","",DATE(YEAR(G753),MONTH(G753),1))</f>
        <v/>
      </c>
    </row>
    <row r="754">
      <c r="A754" s="33" t="n"/>
      <c r="C754" s="38">
        <f>IF(B754="","",IFERROR(INDEX('Stock'!$C$2:$C$1000,MATCH(B754,'Stock'!$A$2:$A$1000,0)),""))</f>
        <v/>
      </c>
      <c r="D754" s="35" t="n"/>
      <c r="G754" s="33" t="n"/>
      <c r="H754" s="36">
        <f>IF(B754="","",IFERROR(INDEX('Stock'!$G$2:$G$1000,MATCH(B754,'Stock'!$A$2:$A$1000,0)),""))</f>
        <v/>
      </c>
      <c r="I754" s="36">
        <f>IF(A754="","",EmballageDefaut)</f>
        <v/>
      </c>
      <c r="J754" s="35" t="n"/>
      <c r="K754" s="36">
        <f>IF(OR(A754="",D754=""),"",IF(OR(F754="Cancelled",F754="Returned"),0,D754-N(H754)-N(I754)-N(J754)))</f>
        <v/>
      </c>
      <c r="L754" s="36">
        <f>IF(OR(A754="",D754=""),"",IF(OR(F754="Cancelled",F754="Returned"),0,D754*TauxTotal))</f>
        <v/>
      </c>
      <c r="M754" s="36">
        <f>IF(K754="","",K754-L754)</f>
        <v/>
      </c>
      <c r="N754" s="40">
        <f>IF(OR(K754="",N(D754)=0),"",IF(OR(F754="Cancelled",F754="Returned"),"",M754/D754))</f>
        <v/>
      </c>
      <c r="O754" s="39">
        <f>IF(OR(A754="",B754=""),"",IFERROR(A754-INDEX('Stock'!$H$2:$H$1000,MATCH(B754,'Stock'!$A$2:$A$1000,0)),""))</f>
        <v/>
      </c>
      <c r="P754" s="41">
        <f>IF(G754="","",DATE(YEAR(G754),MONTH(G754),1))</f>
        <v/>
      </c>
    </row>
    <row r="755">
      <c r="A755" s="33" t="n"/>
      <c r="C755" s="38">
        <f>IF(B755="","",IFERROR(INDEX('Stock'!$C$2:$C$1000,MATCH(B755,'Stock'!$A$2:$A$1000,0)),""))</f>
        <v/>
      </c>
      <c r="D755" s="35" t="n"/>
      <c r="G755" s="33" t="n"/>
      <c r="H755" s="36">
        <f>IF(B755="","",IFERROR(INDEX('Stock'!$G$2:$G$1000,MATCH(B755,'Stock'!$A$2:$A$1000,0)),""))</f>
        <v/>
      </c>
      <c r="I755" s="36">
        <f>IF(A755="","",EmballageDefaut)</f>
        <v/>
      </c>
      <c r="J755" s="35" t="n"/>
      <c r="K755" s="36">
        <f>IF(OR(A755="",D755=""),"",IF(OR(F755="Cancelled",F755="Returned"),0,D755-N(H755)-N(I755)-N(J755)))</f>
        <v/>
      </c>
      <c r="L755" s="36">
        <f>IF(OR(A755="",D755=""),"",IF(OR(F755="Cancelled",F755="Returned"),0,D755*TauxTotal))</f>
        <v/>
      </c>
      <c r="M755" s="36">
        <f>IF(K755="","",K755-L755)</f>
        <v/>
      </c>
      <c r="N755" s="40">
        <f>IF(OR(K755="",N(D755)=0),"",IF(OR(F755="Cancelled",F755="Returned"),"",M755/D755))</f>
        <v/>
      </c>
      <c r="O755" s="39">
        <f>IF(OR(A755="",B755=""),"",IFERROR(A755-INDEX('Stock'!$H$2:$H$1000,MATCH(B755,'Stock'!$A$2:$A$1000,0)),""))</f>
        <v/>
      </c>
      <c r="P755" s="41">
        <f>IF(G755="","",DATE(YEAR(G755),MONTH(G755),1))</f>
        <v/>
      </c>
    </row>
    <row r="756">
      <c r="A756" s="33" t="n"/>
      <c r="C756" s="38">
        <f>IF(B756="","",IFERROR(INDEX('Stock'!$C$2:$C$1000,MATCH(B756,'Stock'!$A$2:$A$1000,0)),""))</f>
        <v/>
      </c>
      <c r="D756" s="35" t="n"/>
      <c r="G756" s="33" t="n"/>
      <c r="H756" s="36">
        <f>IF(B756="","",IFERROR(INDEX('Stock'!$G$2:$G$1000,MATCH(B756,'Stock'!$A$2:$A$1000,0)),""))</f>
        <v/>
      </c>
      <c r="I756" s="36">
        <f>IF(A756="","",EmballageDefaut)</f>
        <v/>
      </c>
      <c r="J756" s="35" t="n"/>
      <c r="K756" s="36">
        <f>IF(OR(A756="",D756=""),"",IF(OR(F756="Cancelled",F756="Returned"),0,D756-N(H756)-N(I756)-N(J756)))</f>
        <v/>
      </c>
      <c r="L756" s="36">
        <f>IF(OR(A756="",D756=""),"",IF(OR(F756="Cancelled",F756="Returned"),0,D756*TauxTotal))</f>
        <v/>
      </c>
      <c r="M756" s="36">
        <f>IF(K756="","",K756-L756)</f>
        <v/>
      </c>
      <c r="N756" s="40">
        <f>IF(OR(K756="",N(D756)=0),"",IF(OR(F756="Cancelled",F756="Returned"),"",M756/D756))</f>
        <v/>
      </c>
      <c r="O756" s="39">
        <f>IF(OR(A756="",B756=""),"",IFERROR(A756-INDEX('Stock'!$H$2:$H$1000,MATCH(B756,'Stock'!$A$2:$A$1000,0)),""))</f>
        <v/>
      </c>
      <c r="P756" s="41">
        <f>IF(G756="","",DATE(YEAR(G756),MONTH(G756),1))</f>
        <v/>
      </c>
    </row>
    <row r="757">
      <c r="A757" s="33" t="n"/>
      <c r="C757" s="38">
        <f>IF(B757="","",IFERROR(INDEX('Stock'!$C$2:$C$1000,MATCH(B757,'Stock'!$A$2:$A$1000,0)),""))</f>
        <v/>
      </c>
      <c r="D757" s="35" t="n"/>
      <c r="G757" s="33" t="n"/>
      <c r="H757" s="36">
        <f>IF(B757="","",IFERROR(INDEX('Stock'!$G$2:$G$1000,MATCH(B757,'Stock'!$A$2:$A$1000,0)),""))</f>
        <v/>
      </c>
      <c r="I757" s="36">
        <f>IF(A757="","",EmballageDefaut)</f>
        <v/>
      </c>
      <c r="J757" s="35" t="n"/>
      <c r="K757" s="36">
        <f>IF(OR(A757="",D757=""),"",IF(OR(F757="Cancelled",F757="Returned"),0,D757-N(H757)-N(I757)-N(J757)))</f>
        <v/>
      </c>
      <c r="L757" s="36">
        <f>IF(OR(A757="",D757=""),"",IF(OR(F757="Cancelled",F757="Returned"),0,D757*TauxTotal))</f>
        <v/>
      </c>
      <c r="M757" s="36">
        <f>IF(K757="","",K757-L757)</f>
        <v/>
      </c>
      <c r="N757" s="40">
        <f>IF(OR(K757="",N(D757)=0),"",IF(OR(F757="Cancelled",F757="Returned"),"",M757/D757))</f>
        <v/>
      </c>
      <c r="O757" s="39">
        <f>IF(OR(A757="",B757=""),"",IFERROR(A757-INDEX('Stock'!$H$2:$H$1000,MATCH(B757,'Stock'!$A$2:$A$1000,0)),""))</f>
        <v/>
      </c>
      <c r="P757" s="41">
        <f>IF(G757="","",DATE(YEAR(G757),MONTH(G757),1))</f>
        <v/>
      </c>
    </row>
    <row r="758">
      <c r="A758" s="33" t="n"/>
      <c r="C758" s="38">
        <f>IF(B758="","",IFERROR(INDEX('Stock'!$C$2:$C$1000,MATCH(B758,'Stock'!$A$2:$A$1000,0)),""))</f>
        <v/>
      </c>
      <c r="D758" s="35" t="n"/>
      <c r="G758" s="33" t="n"/>
      <c r="H758" s="36">
        <f>IF(B758="","",IFERROR(INDEX('Stock'!$G$2:$G$1000,MATCH(B758,'Stock'!$A$2:$A$1000,0)),""))</f>
        <v/>
      </c>
      <c r="I758" s="36">
        <f>IF(A758="","",EmballageDefaut)</f>
        <v/>
      </c>
      <c r="J758" s="35" t="n"/>
      <c r="K758" s="36">
        <f>IF(OR(A758="",D758=""),"",IF(OR(F758="Cancelled",F758="Returned"),0,D758-N(H758)-N(I758)-N(J758)))</f>
        <v/>
      </c>
      <c r="L758" s="36">
        <f>IF(OR(A758="",D758=""),"",IF(OR(F758="Cancelled",F758="Returned"),0,D758*TauxTotal))</f>
        <v/>
      </c>
      <c r="M758" s="36">
        <f>IF(K758="","",K758-L758)</f>
        <v/>
      </c>
      <c r="N758" s="40">
        <f>IF(OR(K758="",N(D758)=0),"",IF(OR(F758="Cancelled",F758="Returned"),"",M758/D758))</f>
        <v/>
      </c>
      <c r="O758" s="39">
        <f>IF(OR(A758="",B758=""),"",IFERROR(A758-INDEX('Stock'!$H$2:$H$1000,MATCH(B758,'Stock'!$A$2:$A$1000,0)),""))</f>
        <v/>
      </c>
      <c r="P758" s="41">
        <f>IF(G758="","",DATE(YEAR(G758),MONTH(G758),1))</f>
        <v/>
      </c>
    </row>
    <row r="759">
      <c r="A759" s="33" t="n"/>
      <c r="C759" s="38">
        <f>IF(B759="","",IFERROR(INDEX('Stock'!$C$2:$C$1000,MATCH(B759,'Stock'!$A$2:$A$1000,0)),""))</f>
        <v/>
      </c>
      <c r="D759" s="35" t="n"/>
      <c r="G759" s="33" t="n"/>
      <c r="H759" s="36">
        <f>IF(B759="","",IFERROR(INDEX('Stock'!$G$2:$G$1000,MATCH(B759,'Stock'!$A$2:$A$1000,0)),""))</f>
        <v/>
      </c>
      <c r="I759" s="36">
        <f>IF(A759="","",EmballageDefaut)</f>
        <v/>
      </c>
      <c r="J759" s="35" t="n"/>
      <c r="K759" s="36">
        <f>IF(OR(A759="",D759=""),"",IF(OR(F759="Cancelled",F759="Returned"),0,D759-N(H759)-N(I759)-N(J759)))</f>
        <v/>
      </c>
      <c r="L759" s="36">
        <f>IF(OR(A759="",D759=""),"",IF(OR(F759="Cancelled",F759="Returned"),0,D759*TauxTotal))</f>
        <v/>
      </c>
      <c r="M759" s="36">
        <f>IF(K759="","",K759-L759)</f>
        <v/>
      </c>
      <c r="N759" s="40">
        <f>IF(OR(K759="",N(D759)=0),"",IF(OR(F759="Cancelled",F759="Returned"),"",M759/D759))</f>
        <v/>
      </c>
      <c r="O759" s="39">
        <f>IF(OR(A759="",B759=""),"",IFERROR(A759-INDEX('Stock'!$H$2:$H$1000,MATCH(B759,'Stock'!$A$2:$A$1000,0)),""))</f>
        <v/>
      </c>
      <c r="P759" s="41">
        <f>IF(G759="","",DATE(YEAR(G759),MONTH(G759),1))</f>
        <v/>
      </c>
    </row>
    <row r="760">
      <c r="A760" s="33" t="n"/>
      <c r="C760" s="38">
        <f>IF(B760="","",IFERROR(INDEX('Stock'!$C$2:$C$1000,MATCH(B760,'Stock'!$A$2:$A$1000,0)),""))</f>
        <v/>
      </c>
      <c r="D760" s="35" t="n"/>
      <c r="G760" s="33" t="n"/>
      <c r="H760" s="36">
        <f>IF(B760="","",IFERROR(INDEX('Stock'!$G$2:$G$1000,MATCH(B760,'Stock'!$A$2:$A$1000,0)),""))</f>
        <v/>
      </c>
      <c r="I760" s="36">
        <f>IF(A760="","",EmballageDefaut)</f>
        <v/>
      </c>
      <c r="J760" s="35" t="n"/>
      <c r="K760" s="36">
        <f>IF(OR(A760="",D760=""),"",IF(OR(F760="Cancelled",F760="Returned"),0,D760-N(H760)-N(I760)-N(J760)))</f>
        <v/>
      </c>
      <c r="L760" s="36">
        <f>IF(OR(A760="",D760=""),"",IF(OR(F760="Cancelled",F760="Returned"),0,D760*TauxTotal))</f>
        <v/>
      </c>
      <c r="M760" s="36">
        <f>IF(K760="","",K760-L760)</f>
        <v/>
      </c>
      <c r="N760" s="40">
        <f>IF(OR(K760="",N(D760)=0),"",IF(OR(F760="Cancelled",F760="Returned"),"",M760/D760))</f>
        <v/>
      </c>
      <c r="O760" s="39">
        <f>IF(OR(A760="",B760=""),"",IFERROR(A760-INDEX('Stock'!$H$2:$H$1000,MATCH(B760,'Stock'!$A$2:$A$1000,0)),""))</f>
        <v/>
      </c>
      <c r="P760" s="41">
        <f>IF(G760="","",DATE(YEAR(G760),MONTH(G760),1))</f>
        <v/>
      </c>
    </row>
    <row r="761">
      <c r="A761" s="33" t="n"/>
      <c r="C761" s="38">
        <f>IF(B761="","",IFERROR(INDEX('Stock'!$C$2:$C$1000,MATCH(B761,'Stock'!$A$2:$A$1000,0)),""))</f>
        <v/>
      </c>
      <c r="D761" s="35" t="n"/>
      <c r="G761" s="33" t="n"/>
      <c r="H761" s="36">
        <f>IF(B761="","",IFERROR(INDEX('Stock'!$G$2:$G$1000,MATCH(B761,'Stock'!$A$2:$A$1000,0)),""))</f>
        <v/>
      </c>
      <c r="I761" s="36">
        <f>IF(A761="","",EmballageDefaut)</f>
        <v/>
      </c>
      <c r="J761" s="35" t="n"/>
      <c r="K761" s="36">
        <f>IF(OR(A761="",D761=""),"",IF(OR(F761="Cancelled",F761="Returned"),0,D761-N(H761)-N(I761)-N(J761)))</f>
        <v/>
      </c>
      <c r="L761" s="36">
        <f>IF(OR(A761="",D761=""),"",IF(OR(F761="Cancelled",F761="Returned"),0,D761*TauxTotal))</f>
        <v/>
      </c>
      <c r="M761" s="36">
        <f>IF(K761="","",K761-L761)</f>
        <v/>
      </c>
      <c r="N761" s="40">
        <f>IF(OR(K761="",N(D761)=0),"",IF(OR(F761="Cancelled",F761="Returned"),"",M761/D761))</f>
        <v/>
      </c>
      <c r="O761" s="39">
        <f>IF(OR(A761="",B761=""),"",IFERROR(A761-INDEX('Stock'!$H$2:$H$1000,MATCH(B761,'Stock'!$A$2:$A$1000,0)),""))</f>
        <v/>
      </c>
      <c r="P761" s="41">
        <f>IF(G761="","",DATE(YEAR(G761),MONTH(G761),1))</f>
        <v/>
      </c>
    </row>
    <row r="762">
      <c r="A762" s="33" t="n"/>
      <c r="C762" s="38">
        <f>IF(B762="","",IFERROR(INDEX('Stock'!$C$2:$C$1000,MATCH(B762,'Stock'!$A$2:$A$1000,0)),""))</f>
        <v/>
      </c>
      <c r="D762" s="35" t="n"/>
      <c r="G762" s="33" t="n"/>
      <c r="H762" s="36">
        <f>IF(B762="","",IFERROR(INDEX('Stock'!$G$2:$G$1000,MATCH(B762,'Stock'!$A$2:$A$1000,0)),""))</f>
        <v/>
      </c>
      <c r="I762" s="36">
        <f>IF(A762="","",EmballageDefaut)</f>
        <v/>
      </c>
      <c r="J762" s="35" t="n"/>
      <c r="K762" s="36">
        <f>IF(OR(A762="",D762=""),"",IF(OR(F762="Cancelled",F762="Returned"),0,D762-N(H762)-N(I762)-N(J762)))</f>
        <v/>
      </c>
      <c r="L762" s="36">
        <f>IF(OR(A762="",D762=""),"",IF(OR(F762="Cancelled",F762="Returned"),0,D762*TauxTotal))</f>
        <v/>
      </c>
      <c r="M762" s="36">
        <f>IF(K762="","",K762-L762)</f>
        <v/>
      </c>
      <c r="N762" s="40">
        <f>IF(OR(K762="",N(D762)=0),"",IF(OR(F762="Cancelled",F762="Returned"),"",M762/D762))</f>
        <v/>
      </c>
      <c r="O762" s="39">
        <f>IF(OR(A762="",B762=""),"",IFERROR(A762-INDEX('Stock'!$H$2:$H$1000,MATCH(B762,'Stock'!$A$2:$A$1000,0)),""))</f>
        <v/>
      </c>
      <c r="P762" s="41">
        <f>IF(G762="","",DATE(YEAR(G762),MONTH(G762),1))</f>
        <v/>
      </c>
    </row>
    <row r="763">
      <c r="A763" s="33" t="n"/>
      <c r="C763" s="38">
        <f>IF(B763="","",IFERROR(INDEX('Stock'!$C$2:$C$1000,MATCH(B763,'Stock'!$A$2:$A$1000,0)),""))</f>
        <v/>
      </c>
      <c r="D763" s="35" t="n"/>
      <c r="G763" s="33" t="n"/>
      <c r="H763" s="36">
        <f>IF(B763="","",IFERROR(INDEX('Stock'!$G$2:$G$1000,MATCH(B763,'Stock'!$A$2:$A$1000,0)),""))</f>
        <v/>
      </c>
      <c r="I763" s="36">
        <f>IF(A763="","",EmballageDefaut)</f>
        <v/>
      </c>
      <c r="J763" s="35" t="n"/>
      <c r="K763" s="36">
        <f>IF(OR(A763="",D763=""),"",IF(OR(F763="Cancelled",F763="Returned"),0,D763-N(H763)-N(I763)-N(J763)))</f>
        <v/>
      </c>
      <c r="L763" s="36">
        <f>IF(OR(A763="",D763=""),"",IF(OR(F763="Cancelled",F763="Returned"),0,D763*TauxTotal))</f>
        <v/>
      </c>
      <c r="M763" s="36">
        <f>IF(K763="","",K763-L763)</f>
        <v/>
      </c>
      <c r="N763" s="40">
        <f>IF(OR(K763="",N(D763)=0),"",IF(OR(F763="Cancelled",F763="Returned"),"",M763/D763))</f>
        <v/>
      </c>
      <c r="O763" s="39">
        <f>IF(OR(A763="",B763=""),"",IFERROR(A763-INDEX('Stock'!$H$2:$H$1000,MATCH(B763,'Stock'!$A$2:$A$1000,0)),""))</f>
        <v/>
      </c>
      <c r="P763" s="41">
        <f>IF(G763="","",DATE(YEAR(G763),MONTH(G763),1))</f>
        <v/>
      </c>
    </row>
    <row r="764">
      <c r="A764" s="33" t="n"/>
      <c r="C764" s="38">
        <f>IF(B764="","",IFERROR(INDEX('Stock'!$C$2:$C$1000,MATCH(B764,'Stock'!$A$2:$A$1000,0)),""))</f>
        <v/>
      </c>
      <c r="D764" s="35" t="n"/>
      <c r="G764" s="33" t="n"/>
      <c r="H764" s="36">
        <f>IF(B764="","",IFERROR(INDEX('Stock'!$G$2:$G$1000,MATCH(B764,'Stock'!$A$2:$A$1000,0)),""))</f>
        <v/>
      </c>
      <c r="I764" s="36">
        <f>IF(A764="","",EmballageDefaut)</f>
        <v/>
      </c>
      <c r="J764" s="35" t="n"/>
      <c r="K764" s="36">
        <f>IF(OR(A764="",D764=""),"",IF(OR(F764="Cancelled",F764="Returned"),0,D764-N(H764)-N(I764)-N(J764)))</f>
        <v/>
      </c>
      <c r="L764" s="36">
        <f>IF(OR(A764="",D764=""),"",IF(OR(F764="Cancelled",F764="Returned"),0,D764*TauxTotal))</f>
        <v/>
      </c>
      <c r="M764" s="36">
        <f>IF(K764="","",K764-L764)</f>
        <v/>
      </c>
      <c r="N764" s="40">
        <f>IF(OR(K764="",N(D764)=0),"",IF(OR(F764="Cancelled",F764="Returned"),"",M764/D764))</f>
        <v/>
      </c>
      <c r="O764" s="39">
        <f>IF(OR(A764="",B764=""),"",IFERROR(A764-INDEX('Stock'!$H$2:$H$1000,MATCH(B764,'Stock'!$A$2:$A$1000,0)),""))</f>
        <v/>
      </c>
      <c r="P764" s="41">
        <f>IF(G764="","",DATE(YEAR(G764),MONTH(G764),1))</f>
        <v/>
      </c>
    </row>
    <row r="765">
      <c r="A765" s="33" t="n"/>
      <c r="C765" s="38">
        <f>IF(B765="","",IFERROR(INDEX('Stock'!$C$2:$C$1000,MATCH(B765,'Stock'!$A$2:$A$1000,0)),""))</f>
        <v/>
      </c>
      <c r="D765" s="35" t="n"/>
      <c r="G765" s="33" t="n"/>
      <c r="H765" s="36">
        <f>IF(B765="","",IFERROR(INDEX('Stock'!$G$2:$G$1000,MATCH(B765,'Stock'!$A$2:$A$1000,0)),""))</f>
        <v/>
      </c>
      <c r="I765" s="36">
        <f>IF(A765="","",EmballageDefaut)</f>
        <v/>
      </c>
      <c r="J765" s="35" t="n"/>
      <c r="K765" s="36">
        <f>IF(OR(A765="",D765=""),"",IF(OR(F765="Cancelled",F765="Returned"),0,D765-N(H765)-N(I765)-N(J765)))</f>
        <v/>
      </c>
      <c r="L765" s="36">
        <f>IF(OR(A765="",D765=""),"",IF(OR(F765="Cancelled",F765="Returned"),0,D765*TauxTotal))</f>
        <v/>
      </c>
      <c r="M765" s="36">
        <f>IF(K765="","",K765-L765)</f>
        <v/>
      </c>
      <c r="N765" s="40">
        <f>IF(OR(K765="",N(D765)=0),"",IF(OR(F765="Cancelled",F765="Returned"),"",M765/D765))</f>
        <v/>
      </c>
      <c r="O765" s="39">
        <f>IF(OR(A765="",B765=""),"",IFERROR(A765-INDEX('Stock'!$H$2:$H$1000,MATCH(B765,'Stock'!$A$2:$A$1000,0)),""))</f>
        <v/>
      </c>
      <c r="P765" s="41">
        <f>IF(G765="","",DATE(YEAR(G765),MONTH(G765),1))</f>
        <v/>
      </c>
    </row>
    <row r="766">
      <c r="A766" s="33" t="n"/>
      <c r="C766" s="38">
        <f>IF(B766="","",IFERROR(INDEX('Stock'!$C$2:$C$1000,MATCH(B766,'Stock'!$A$2:$A$1000,0)),""))</f>
        <v/>
      </c>
      <c r="D766" s="35" t="n"/>
      <c r="G766" s="33" t="n"/>
      <c r="H766" s="36">
        <f>IF(B766="","",IFERROR(INDEX('Stock'!$G$2:$G$1000,MATCH(B766,'Stock'!$A$2:$A$1000,0)),""))</f>
        <v/>
      </c>
      <c r="I766" s="36">
        <f>IF(A766="","",EmballageDefaut)</f>
        <v/>
      </c>
      <c r="J766" s="35" t="n"/>
      <c r="K766" s="36">
        <f>IF(OR(A766="",D766=""),"",IF(OR(F766="Cancelled",F766="Returned"),0,D766-N(H766)-N(I766)-N(J766)))</f>
        <v/>
      </c>
      <c r="L766" s="36">
        <f>IF(OR(A766="",D766=""),"",IF(OR(F766="Cancelled",F766="Returned"),0,D766*TauxTotal))</f>
        <v/>
      </c>
      <c r="M766" s="36">
        <f>IF(K766="","",K766-L766)</f>
        <v/>
      </c>
      <c r="N766" s="40">
        <f>IF(OR(K766="",N(D766)=0),"",IF(OR(F766="Cancelled",F766="Returned"),"",M766/D766))</f>
        <v/>
      </c>
      <c r="O766" s="39">
        <f>IF(OR(A766="",B766=""),"",IFERROR(A766-INDEX('Stock'!$H$2:$H$1000,MATCH(B766,'Stock'!$A$2:$A$1000,0)),""))</f>
        <v/>
      </c>
      <c r="P766" s="41">
        <f>IF(G766="","",DATE(YEAR(G766),MONTH(G766),1))</f>
        <v/>
      </c>
    </row>
    <row r="767">
      <c r="A767" s="33" t="n"/>
      <c r="C767" s="38">
        <f>IF(B767="","",IFERROR(INDEX('Stock'!$C$2:$C$1000,MATCH(B767,'Stock'!$A$2:$A$1000,0)),""))</f>
        <v/>
      </c>
      <c r="D767" s="35" t="n"/>
      <c r="G767" s="33" t="n"/>
      <c r="H767" s="36">
        <f>IF(B767="","",IFERROR(INDEX('Stock'!$G$2:$G$1000,MATCH(B767,'Stock'!$A$2:$A$1000,0)),""))</f>
        <v/>
      </c>
      <c r="I767" s="36">
        <f>IF(A767="","",EmballageDefaut)</f>
        <v/>
      </c>
      <c r="J767" s="35" t="n"/>
      <c r="K767" s="36">
        <f>IF(OR(A767="",D767=""),"",IF(OR(F767="Cancelled",F767="Returned"),0,D767-N(H767)-N(I767)-N(J767)))</f>
        <v/>
      </c>
      <c r="L767" s="36">
        <f>IF(OR(A767="",D767=""),"",IF(OR(F767="Cancelled",F767="Returned"),0,D767*TauxTotal))</f>
        <v/>
      </c>
      <c r="M767" s="36">
        <f>IF(K767="","",K767-L767)</f>
        <v/>
      </c>
      <c r="N767" s="40">
        <f>IF(OR(K767="",N(D767)=0),"",IF(OR(F767="Cancelled",F767="Returned"),"",M767/D767))</f>
        <v/>
      </c>
      <c r="O767" s="39">
        <f>IF(OR(A767="",B767=""),"",IFERROR(A767-INDEX('Stock'!$H$2:$H$1000,MATCH(B767,'Stock'!$A$2:$A$1000,0)),""))</f>
        <v/>
      </c>
      <c r="P767" s="41">
        <f>IF(G767="","",DATE(YEAR(G767),MONTH(G767),1))</f>
        <v/>
      </c>
    </row>
    <row r="768">
      <c r="A768" s="33" t="n"/>
      <c r="C768" s="38">
        <f>IF(B768="","",IFERROR(INDEX('Stock'!$C$2:$C$1000,MATCH(B768,'Stock'!$A$2:$A$1000,0)),""))</f>
        <v/>
      </c>
      <c r="D768" s="35" t="n"/>
      <c r="G768" s="33" t="n"/>
      <c r="H768" s="36">
        <f>IF(B768="","",IFERROR(INDEX('Stock'!$G$2:$G$1000,MATCH(B768,'Stock'!$A$2:$A$1000,0)),""))</f>
        <v/>
      </c>
      <c r="I768" s="36">
        <f>IF(A768="","",EmballageDefaut)</f>
        <v/>
      </c>
      <c r="J768" s="35" t="n"/>
      <c r="K768" s="36">
        <f>IF(OR(A768="",D768=""),"",IF(OR(F768="Cancelled",F768="Returned"),0,D768-N(H768)-N(I768)-N(J768)))</f>
        <v/>
      </c>
      <c r="L768" s="36">
        <f>IF(OR(A768="",D768=""),"",IF(OR(F768="Cancelled",F768="Returned"),0,D768*TauxTotal))</f>
        <v/>
      </c>
      <c r="M768" s="36">
        <f>IF(K768="","",K768-L768)</f>
        <v/>
      </c>
      <c r="N768" s="40">
        <f>IF(OR(K768="",N(D768)=0),"",IF(OR(F768="Cancelled",F768="Returned"),"",M768/D768))</f>
        <v/>
      </c>
      <c r="O768" s="39">
        <f>IF(OR(A768="",B768=""),"",IFERROR(A768-INDEX('Stock'!$H$2:$H$1000,MATCH(B768,'Stock'!$A$2:$A$1000,0)),""))</f>
        <v/>
      </c>
      <c r="P768" s="41">
        <f>IF(G768="","",DATE(YEAR(G768),MONTH(G768),1))</f>
        <v/>
      </c>
    </row>
    <row r="769">
      <c r="A769" s="33" t="n"/>
      <c r="C769" s="38">
        <f>IF(B769="","",IFERROR(INDEX('Stock'!$C$2:$C$1000,MATCH(B769,'Stock'!$A$2:$A$1000,0)),""))</f>
        <v/>
      </c>
      <c r="D769" s="35" t="n"/>
      <c r="G769" s="33" t="n"/>
      <c r="H769" s="36">
        <f>IF(B769="","",IFERROR(INDEX('Stock'!$G$2:$G$1000,MATCH(B769,'Stock'!$A$2:$A$1000,0)),""))</f>
        <v/>
      </c>
      <c r="I769" s="36">
        <f>IF(A769="","",EmballageDefaut)</f>
        <v/>
      </c>
      <c r="J769" s="35" t="n"/>
      <c r="K769" s="36">
        <f>IF(OR(A769="",D769=""),"",IF(OR(F769="Cancelled",F769="Returned"),0,D769-N(H769)-N(I769)-N(J769)))</f>
        <v/>
      </c>
      <c r="L769" s="36">
        <f>IF(OR(A769="",D769=""),"",IF(OR(F769="Cancelled",F769="Returned"),0,D769*TauxTotal))</f>
        <v/>
      </c>
      <c r="M769" s="36">
        <f>IF(K769="","",K769-L769)</f>
        <v/>
      </c>
      <c r="N769" s="40">
        <f>IF(OR(K769="",N(D769)=0),"",IF(OR(F769="Cancelled",F769="Returned"),"",M769/D769))</f>
        <v/>
      </c>
      <c r="O769" s="39">
        <f>IF(OR(A769="",B769=""),"",IFERROR(A769-INDEX('Stock'!$H$2:$H$1000,MATCH(B769,'Stock'!$A$2:$A$1000,0)),""))</f>
        <v/>
      </c>
      <c r="P769" s="41">
        <f>IF(G769="","",DATE(YEAR(G769),MONTH(G769),1))</f>
        <v/>
      </c>
    </row>
    <row r="770">
      <c r="A770" s="33" t="n"/>
      <c r="C770" s="38">
        <f>IF(B770="","",IFERROR(INDEX('Stock'!$C$2:$C$1000,MATCH(B770,'Stock'!$A$2:$A$1000,0)),""))</f>
        <v/>
      </c>
      <c r="D770" s="35" t="n"/>
      <c r="G770" s="33" t="n"/>
      <c r="H770" s="36">
        <f>IF(B770="","",IFERROR(INDEX('Stock'!$G$2:$G$1000,MATCH(B770,'Stock'!$A$2:$A$1000,0)),""))</f>
        <v/>
      </c>
      <c r="I770" s="36">
        <f>IF(A770="","",EmballageDefaut)</f>
        <v/>
      </c>
      <c r="J770" s="35" t="n"/>
      <c r="K770" s="36">
        <f>IF(OR(A770="",D770=""),"",IF(OR(F770="Cancelled",F770="Returned"),0,D770-N(H770)-N(I770)-N(J770)))</f>
        <v/>
      </c>
      <c r="L770" s="36">
        <f>IF(OR(A770="",D770=""),"",IF(OR(F770="Cancelled",F770="Returned"),0,D770*TauxTotal))</f>
        <v/>
      </c>
      <c r="M770" s="36">
        <f>IF(K770="","",K770-L770)</f>
        <v/>
      </c>
      <c r="N770" s="40">
        <f>IF(OR(K770="",N(D770)=0),"",IF(OR(F770="Cancelled",F770="Returned"),"",M770/D770))</f>
        <v/>
      </c>
      <c r="O770" s="39">
        <f>IF(OR(A770="",B770=""),"",IFERROR(A770-INDEX('Stock'!$H$2:$H$1000,MATCH(B770,'Stock'!$A$2:$A$1000,0)),""))</f>
        <v/>
      </c>
      <c r="P770" s="41">
        <f>IF(G770="","",DATE(YEAR(G770),MONTH(G770),1))</f>
        <v/>
      </c>
    </row>
    <row r="771">
      <c r="A771" s="33" t="n"/>
      <c r="C771" s="38">
        <f>IF(B771="","",IFERROR(INDEX('Stock'!$C$2:$C$1000,MATCH(B771,'Stock'!$A$2:$A$1000,0)),""))</f>
        <v/>
      </c>
      <c r="D771" s="35" t="n"/>
      <c r="G771" s="33" t="n"/>
      <c r="H771" s="36">
        <f>IF(B771="","",IFERROR(INDEX('Stock'!$G$2:$G$1000,MATCH(B771,'Stock'!$A$2:$A$1000,0)),""))</f>
        <v/>
      </c>
      <c r="I771" s="36">
        <f>IF(A771="","",EmballageDefaut)</f>
        <v/>
      </c>
      <c r="J771" s="35" t="n"/>
      <c r="K771" s="36">
        <f>IF(OR(A771="",D771=""),"",IF(OR(F771="Cancelled",F771="Returned"),0,D771-N(H771)-N(I771)-N(J771)))</f>
        <v/>
      </c>
      <c r="L771" s="36">
        <f>IF(OR(A771="",D771=""),"",IF(OR(F771="Cancelled",F771="Returned"),0,D771*TauxTotal))</f>
        <v/>
      </c>
      <c r="M771" s="36">
        <f>IF(K771="","",K771-L771)</f>
        <v/>
      </c>
      <c r="N771" s="40">
        <f>IF(OR(K771="",N(D771)=0),"",IF(OR(F771="Cancelled",F771="Returned"),"",M771/D771))</f>
        <v/>
      </c>
      <c r="O771" s="39">
        <f>IF(OR(A771="",B771=""),"",IFERROR(A771-INDEX('Stock'!$H$2:$H$1000,MATCH(B771,'Stock'!$A$2:$A$1000,0)),""))</f>
        <v/>
      </c>
      <c r="P771" s="41">
        <f>IF(G771="","",DATE(YEAR(G771),MONTH(G771),1))</f>
        <v/>
      </c>
    </row>
    <row r="772">
      <c r="A772" s="33" t="n"/>
      <c r="C772" s="38">
        <f>IF(B772="","",IFERROR(INDEX('Stock'!$C$2:$C$1000,MATCH(B772,'Stock'!$A$2:$A$1000,0)),""))</f>
        <v/>
      </c>
      <c r="D772" s="35" t="n"/>
      <c r="G772" s="33" t="n"/>
      <c r="H772" s="36">
        <f>IF(B772="","",IFERROR(INDEX('Stock'!$G$2:$G$1000,MATCH(B772,'Stock'!$A$2:$A$1000,0)),""))</f>
        <v/>
      </c>
      <c r="I772" s="36">
        <f>IF(A772="","",EmballageDefaut)</f>
        <v/>
      </c>
      <c r="J772" s="35" t="n"/>
      <c r="K772" s="36">
        <f>IF(OR(A772="",D772=""),"",IF(OR(F772="Cancelled",F772="Returned"),0,D772-N(H772)-N(I772)-N(J772)))</f>
        <v/>
      </c>
      <c r="L772" s="36">
        <f>IF(OR(A772="",D772=""),"",IF(OR(F772="Cancelled",F772="Returned"),0,D772*TauxTotal))</f>
        <v/>
      </c>
      <c r="M772" s="36">
        <f>IF(K772="","",K772-L772)</f>
        <v/>
      </c>
      <c r="N772" s="40">
        <f>IF(OR(K772="",N(D772)=0),"",IF(OR(F772="Cancelled",F772="Returned"),"",M772/D772))</f>
        <v/>
      </c>
      <c r="O772" s="39">
        <f>IF(OR(A772="",B772=""),"",IFERROR(A772-INDEX('Stock'!$H$2:$H$1000,MATCH(B772,'Stock'!$A$2:$A$1000,0)),""))</f>
        <v/>
      </c>
      <c r="P772" s="41">
        <f>IF(G772="","",DATE(YEAR(G772),MONTH(G772),1))</f>
        <v/>
      </c>
    </row>
    <row r="773">
      <c r="A773" s="33" t="n"/>
      <c r="C773" s="38">
        <f>IF(B773="","",IFERROR(INDEX('Stock'!$C$2:$C$1000,MATCH(B773,'Stock'!$A$2:$A$1000,0)),""))</f>
        <v/>
      </c>
      <c r="D773" s="35" t="n"/>
      <c r="G773" s="33" t="n"/>
      <c r="H773" s="36">
        <f>IF(B773="","",IFERROR(INDEX('Stock'!$G$2:$G$1000,MATCH(B773,'Stock'!$A$2:$A$1000,0)),""))</f>
        <v/>
      </c>
      <c r="I773" s="36">
        <f>IF(A773="","",EmballageDefaut)</f>
        <v/>
      </c>
      <c r="J773" s="35" t="n"/>
      <c r="K773" s="36">
        <f>IF(OR(A773="",D773=""),"",IF(OR(F773="Cancelled",F773="Returned"),0,D773-N(H773)-N(I773)-N(J773)))</f>
        <v/>
      </c>
      <c r="L773" s="36">
        <f>IF(OR(A773="",D773=""),"",IF(OR(F773="Cancelled",F773="Returned"),0,D773*TauxTotal))</f>
        <v/>
      </c>
      <c r="M773" s="36">
        <f>IF(K773="","",K773-L773)</f>
        <v/>
      </c>
      <c r="N773" s="40">
        <f>IF(OR(K773="",N(D773)=0),"",IF(OR(F773="Cancelled",F773="Returned"),"",M773/D773))</f>
        <v/>
      </c>
      <c r="O773" s="39">
        <f>IF(OR(A773="",B773=""),"",IFERROR(A773-INDEX('Stock'!$H$2:$H$1000,MATCH(B773,'Stock'!$A$2:$A$1000,0)),""))</f>
        <v/>
      </c>
      <c r="P773" s="41">
        <f>IF(G773="","",DATE(YEAR(G773),MONTH(G773),1))</f>
        <v/>
      </c>
    </row>
    <row r="774">
      <c r="A774" s="33" t="n"/>
      <c r="C774" s="38">
        <f>IF(B774="","",IFERROR(INDEX('Stock'!$C$2:$C$1000,MATCH(B774,'Stock'!$A$2:$A$1000,0)),""))</f>
        <v/>
      </c>
      <c r="D774" s="35" t="n"/>
      <c r="G774" s="33" t="n"/>
      <c r="H774" s="36">
        <f>IF(B774="","",IFERROR(INDEX('Stock'!$G$2:$G$1000,MATCH(B774,'Stock'!$A$2:$A$1000,0)),""))</f>
        <v/>
      </c>
      <c r="I774" s="36">
        <f>IF(A774="","",EmballageDefaut)</f>
        <v/>
      </c>
      <c r="J774" s="35" t="n"/>
      <c r="K774" s="36">
        <f>IF(OR(A774="",D774=""),"",IF(OR(F774="Cancelled",F774="Returned"),0,D774-N(H774)-N(I774)-N(J774)))</f>
        <v/>
      </c>
      <c r="L774" s="36">
        <f>IF(OR(A774="",D774=""),"",IF(OR(F774="Cancelled",F774="Returned"),0,D774*TauxTotal))</f>
        <v/>
      </c>
      <c r="M774" s="36">
        <f>IF(K774="","",K774-L774)</f>
        <v/>
      </c>
      <c r="N774" s="40">
        <f>IF(OR(K774="",N(D774)=0),"",IF(OR(F774="Cancelled",F774="Returned"),"",M774/D774))</f>
        <v/>
      </c>
      <c r="O774" s="39">
        <f>IF(OR(A774="",B774=""),"",IFERROR(A774-INDEX('Stock'!$H$2:$H$1000,MATCH(B774,'Stock'!$A$2:$A$1000,0)),""))</f>
        <v/>
      </c>
      <c r="P774" s="41">
        <f>IF(G774="","",DATE(YEAR(G774),MONTH(G774),1))</f>
        <v/>
      </c>
    </row>
    <row r="775">
      <c r="A775" s="33" t="n"/>
      <c r="C775" s="38">
        <f>IF(B775="","",IFERROR(INDEX('Stock'!$C$2:$C$1000,MATCH(B775,'Stock'!$A$2:$A$1000,0)),""))</f>
        <v/>
      </c>
      <c r="D775" s="35" t="n"/>
      <c r="G775" s="33" t="n"/>
      <c r="H775" s="36">
        <f>IF(B775="","",IFERROR(INDEX('Stock'!$G$2:$G$1000,MATCH(B775,'Stock'!$A$2:$A$1000,0)),""))</f>
        <v/>
      </c>
      <c r="I775" s="36">
        <f>IF(A775="","",EmballageDefaut)</f>
        <v/>
      </c>
      <c r="J775" s="35" t="n"/>
      <c r="K775" s="36">
        <f>IF(OR(A775="",D775=""),"",IF(OR(F775="Cancelled",F775="Returned"),0,D775-N(H775)-N(I775)-N(J775)))</f>
        <v/>
      </c>
      <c r="L775" s="36">
        <f>IF(OR(A775="",D775=""),"",IF(OR(F775="Cancelled",F775="Returned"),0,D775*TauxTotal))</f>
        <v/>
      </c>
      <c r="M775" s="36">
        <f>IF(K775="","",K775-L775)</f>
        <v/>
      </c>
      <c r="N775" s="40">
        <f>IF(OR(K775="",N(D775)=0),"",IF(OR(F775="Cancelled",F775="Returned"),"",M775/D775))</f>
        <v/>
      </c>
      <c r="O775" s="39">
        <f>IF(OR(A775="",B775=""),"",IFERROR(A775-INDEX('Stock'!$H$2:$H$1000,MATCH(B775,'Stock'!$A$2:$A$1000,0)),""))</f>
        <v/>
      </c>
      <c r="P775" s="41">
        <f>IF(G775="","",DATE(YEAR(G775),MONTH(G775),1))</f>
        <v/>
      </c>
    </row>
    <row r="776">
      <c r="A776" s="33" t="n"/>
      <c r="C776" s="38">
        <f>IF(B776="","",IFERROR(INDEX('Stock'!$C$2:$C$1000,MATCH(B776,'Stock'!$A$2:$A$1000,0)),""))</f>
        <v/>
      </c>
      <c r="D776" s="35" t="n"/>
      <c r="G776" s="33" t="n"/>
      <c r="H776" s="36">
        <f>IF(B776="","",IFERROR(INDEX('Stock'!$G$2:$G$1000,MATCH(B776,'Stock'!$A$2:$A$1000,0)),""))</f>
        <v/>
      </c>
      <c r="I776" s="36">
        <f>IF(A776="","",EmballageDefaut)</f>
        <v/>
      </c>
      <c r="J776" s="35" t="n"/>
      <c r="K776" s="36">
        <f>IF(OR(A776="",D776=""),"",IF(OR(F776="Cancelled",F776="Returned"),0,D776-N(H776)-N(I776)-N(J776)))</f>
        <v/>
      </c>
      <c r="L776" s="36">
        <f>IF(OR(A776="",D776=""),"",IF(OR(F776="Cancelled",F776="Returned"),0,D776*TauxTotal))</f>
        <v/>
      </c>
      <c r="M776" s="36">
        <f>IF(K776="","",K776-L776)</f>
        <v/>
      </c>
      <c r="N776" s="40">
        <f>IF(OR(K776="",N(D776)=0),"",IF(OR(F776="Cancelled",F776="Returned"),"",M776/D776))</f>
        <v/>
      </c>
      <c r="O776" s="39">
        <f>IF(OR(A776="",B776=""),"",IFERROR(A776-INDEX('Stock'!$H$2:$H$1000,MATCH(B776,'Stock'!$A$2:$A$1000,0)),""))</f>
        <v/>
      </c>
      <c r="P776" s="41">
        <f>IF(G776="","",DATE(YEAR(G776),MONTH(G776),1))</f>
        <v/>
      </c>
    </row>
    <row r="777">
      <c r="A777" s="33" t="n"/>
      <c r="C777" s="38">
        <f>IF(B777="","",IFERROR(INDEX('Stock'!$C$2:$C$1000,MATCH(B777,'Stock'!$A$2:$A$1000,0)),""))</f>
        <v/>
      </c>
      <c r="D777" s="35" t="n"/>
      <c r="G777" s="33" t="n"/>
      <c r="H777" s="36">
        <f>IF(B777="","",IFERROR(INDEX('Stock'!$G$2:$G$1000,MATCH(B777,'Stock'!$A$2:$A$1000,0)),""))</f>
        <v/>
      </c>
      <c r="I777" s="36">
        <f>IF(A777="","",EmballageDefaut)</f>
        <v/>
      </c>
      <c r="J777" s="35" t="n"/>
      <c r="K777" s="36">
        <f>IF(OR(A777="",D777=""),"",IF(OR(F777="Cancelled",F777="Returned"),0,D777-N(H777)-N(I777)-N(J777)))</f>
        <v/>
      </c>
      <c r="L777" s="36">
        <f>IF(OR(A777="",D777=""),"",IF(OR(F777="Cancelled",F777="Returned"),0,D777*TauxTotal))</f>
        <v/>
      </c>
      <c r="M777" s="36">
        <f>IF(K777="","",K777-L777)</f>
        <v/>
      </c>
      <c r="N777" s="40">
        <f>IF(OR(K777="",N(D777)=0),"",IF(OR(F777="Cancelled",F777="Returned"),"",M777/D777))</f>
        <v/>
      </c>
      <c r="O777" s="39">
        <f>IF(OR(A777="",B777=""),"",IFERROR(A777-INDEX('Stock'!$H$2:$H$1000,MATCH(B777,'Stock'!$A$2:$A$1000,0)),""))</f>
        <v/>
      </c>
      <c r="P777" s="41">
        <f>IF(G777="","",DATE(YEAR(G777),MONTH(G777),1))</f>
        <v/>
      </c>
    </row>
    <row r="778">
      <c r="A778" s="33" t="n"/>
      <c r="C778" s="38">
        <f>IF(B778="","",IFERROR(INDEX('Stock'!$C$2:$C$1000,MATCH(B778,'Stock'!$A$2:$A$1000,0)),""))</f>
        <v/>
      </c>
      <c r="D778" s="35" t="n"/>
      <c r="G778" s="33" t="n"/>
      <c r="H778" s="36">
        <f>IF(B778="","",IFERROR(INDEX('Stock'!$G$2:$G$1000,MATCH(B778,'Stock'!$A$2:$A$1000,0)),""))</f>
        <v/>
      </c>
      <c r="I778" s="36">
        <f>IF(A778="","",EmballageDefaut)</f>
        <v/>
      </c>
      <c r="J778" s="35" t="n"/>
      <c r="K778" s="36">
        <f>IF(OR(A778="",D778=""),"",IF(OR(F778="Cancelled",F778="Returned"),0,D778-N(H778)-N(I778)-N(J778)))</f>
        <v/>
      </c>
      <c r="L778" s="36">
        <f>IF(OR(A778="",D778=""),"",IF(OR(F778="Cancelled",F778="Returned"),0,D778*TauxTotal))</f>
        <v/>
      </c>
      <c r="M778" s="36">
        <f>IF(K778="","",K778-L778)</f>
        <v/>
      </c>
      <c r="N778" s="40">
        <f>IF(OR(K778="",N(D778)=0),"",IF(OR(F778="Cancelled",F778="Returned"),"",M778/D778))</f>
        <v/>
      </c>
      <c r="O778" s="39">
        <f>IF(OR(A778="",B778=""),"",IFERROR(A778-INDEX('Stock'!$H$2:$H$1000,MATCH(B778,'Stock'!$A$2:$A$1000,0)),""))</f>
        <v/>
      </c>
      <c r="P778" s="41">
        <f>IF(G778="","",DATE(YEAR(G778),MONTH(G778),1))</f>
        <v/>
      </c>
    </row>
    <row r="779">
      <c r="A779" s="33" t="n"/>
      <c r="C779" s="38">
        <f>IF(B779="","",IFERROR(INDEX('Stock'!$C$2:$C$1000,MATCH(B779,'Stock'!$A$2:$A$1000,0)),""))</f>
        <v/>
      </c>
      <c r="D779" s="35" t="n"/>
      <c r="G779" s="33" t="n"/>
      <c r="H779" s="36">
        <f>IF(B779="","",IFERROR(INDEX('Stock'!$G$2:$G$1000,MATCH(B779,'Stock'!$A$2:$A$1000,0)),""))</f>
        <v/>
      </c>
      <c r="I779" s="36">
        <f>IF(A779="","",EmballageDefaut)</f>
        <v/>
      </c>
      <c r="J779" s="35" t="n"/>
      <c r="K779" s="36">
        <f>IF(OR(A779="",D779=""),"",IF(OR(F779="Cancelled",F779="Returned"),0,D779-N(H779)-N(I779)-N(J779)))</f>
        <v/>
      </c>
      <c r="L779" s="36">
        <f>IF(OR(A779="",D779=""),"",IF(OR(F779="Cancelled",F779="Returned"),0,D779*TauxTotal))</f>
        <v/>
      </c>
      <c r="M779" s="36">
        <f>IF(K779="","",K779-L779)</f>
        <v/>
      </c>
      <c r="N779" s="40">
        <f>IF(OR(K779="",N(D779)=0),"",IF(OR(F779="Cancelled",F779="Returned"),"",M779/D779))</f>
        <v/>
      </c>
      <c r="O779" s="39">
        <f>IF(OR(A779="",B779=""),"",IFERROR(A779-INDEX('Stock'!$H$2:$H$1000,MATCH(B779,'Stock'!$A$2:$A$1000,0)),""))</f>
        <v/>
      </c>
      <c r="P779" s="41">
        <f>IF(G779="","",DATE(YEAR(G779),MONTH(G779),1))</f>
        <v/>
      </c>
    </row>
    <row r="780">
      <c r="A780" s="33" t="n"/>
      <c r="C780" s="38">
        <f>IF(B780="","",IFERROR(INDEX('Stock'!$C$2:$C$1000,MATCH(B780,'Stock'!$A$2:$A$1000,0)),""))</f>
        <v/>
      </c>
      <c r="D780" s="35" t="n"/>
      <c r="G780" s="33" t="n"/>
      <c r="H780" s="36">
        <f>IF(B780="","",IFERROR(INDEX('Stock'!$G$2:$G$1000,MATCH(B780,'Stock'!$A$2:$A$1000,0)),""))</f>
        <v/>
      </c>
      <c r="I780" s="36">
        <f>IF(A780="","",EmballageDefaut)</f>
        <v/>
      </c>
      <c r="J780" s="35" t="n"/>
      <c r="K780" s="36">
        <f>IF(OR(A780="",D780=""),"",IF(OR(F780="Cancelled",F780="Returned"),0,D780-N(H780)-N(I780)-N(J780)))</f>
        <v/>
      </c>
      <c r="L780" s="36">
        <f>IF(OR(A780="",D780=""),"",IF(OR(F780="Cancelled",F780="Returned"),0,D780*TauxTotal))</f>
        <v/>
      </c>
      <c r="M780" s="36">
        <f>IF(K780="","",K780-L780)</f>
        <v/>
      </c>
      <c r="N780" s="40">
        <f>IF(OR(K780="",N(D780)=0),"",IF(OR(F780="Cancelled",F780="Returned"),"",M780/D780))</f>
        <v/>
      </c>
      <c r="O780" s="39">
        <f>IF(OR(A780="",B780=""),"",IFERROR(A780-INDEX('Stock'!$H$2:$H$1000,MATCH(B780,'Stock'!$A$2:$A$1000,0)),""))</f>
        <v/>
      </c>
      <c r="P780" s="41">
        <f>IF(G780="","",DATE(YEAR(G780),MONTH(G780),1))</f>
        <v/>
      </c>
    </row>
    <row r="781">
      <c r="A781" s="33" t="n"/>
      <c r="C781" s="38">
        <f>IF(B781="","",IFERROR(INDEX('Stock'!$C$2:$C$1000,MATCH(B781,'Stock'!$A$2:$A$1000,0)),""))</f>
        <v/>
      </c>
      <c r="D781" s="35" t="n"/>
      <c r="G781" s="33" t="n"/>
      <c r="H781" s="36">
        <f>IF(B781="","",IFERROR(INDEX('Stock'!$G$2:$G$1000,MATCH(B781,'Stock'!$A$2:$A$1000,0)),""))</f>
        <v/>
      </c>
      <c r="I781" s="36">
        <f>IF(A781="","",EmballageDefaut)</f>
        <v/>
      </c>
      <c r="J781" s="35" t="n"/>
      <c r="K781" s="36">
        <f>IF(OR(A781="",D781=""),"",IF(OR(F781="Cancelled",F781="Returned"),0,D781-N(H781)-N(I781)-N(J781)))</f>
        <v/>
      </c>
      <c r="L781" s="36">
        <f>IF(OR(A781="",D781=""),"",IF(OR(F781="Cancelled",F781="Returned"),0,D781*TauxTotal))</f>
        <v/>
      </c>
      <c r="M781" s="36">
        <f>IF(K781="","",K781-L781)</f>
        <v/>
      </c>
      <c r="N781" s="40">
        <f>IF(OR(K781="",N(D781)=0),"",IF(OR(F781="Cancelled",F781="Returned"),"",M781/D781))</f>
        <v/>
      </c>
      <c r="O781" s="39">
        <f>IF(OR(A781="",B781=""),"",IFERROR(A781-INDEX('Stock'!$H$2:$H$1000,MATCH(B781,'Stock'!$A$2:$A$1000,0)),""))</f>
        <v/>
      </c>
      <c r="P781" s="41">
        <f>IF(G781="","",DATE(YEAR(G781),MONTH(G781),1))</f>
        <v/>
      </c>
    </row>
    <row r="782">
      <c r="A782" s="33" t="n"/>
      <c r="C782" s="38">
        <f>IF(B782="","",IFERROR(INDEX('Stock'!$C$2:$C$1000,MATCH(B782,'Stock'!$A$2:$A$1000,0)),""))</f>
        <v/>
      </c>
      <c r="D782" s="35" t="n"/>
      <c r="G782" s="33" t="n"/>
      <c r="H782" s="36">
        <f>IF(B782="","",IFERROR(INDEX('Stock'!$G$2:$G$1000,MATCH(B782,'Stock'!$A$2:$A$1000,0)),""))</f>
        <v/>
      </c>
      <c r="I782" s="36">
        <f>IF(A782="","",EmballageDefaut)</f>
        <v/>
      </c>
      <c r="J782" s="35" t="n"/>
      <c r="K782" s="36">
        <f>IF(OR(A782="",D782=""),"",IF(OR(F782="Cancelled",F782="Returned"),0,D782-N(H782)-N(I782)-N(J782)))</f>
        <v/>
      </c>
      <c r="L782" s="36">
        <f>IF(OR(A782="",D782=""),"",IF(OR(F782="Cancelled",F782="Returned"),0,D782*TauxTotal))</f>
        <v/>
      </c>
      <c r="M782" s="36">
        <f>IF(K782="","",K782-L782)</f>
        <v/>
      </c>
      <c r="N782" s="40">
        <f>IF(OR(K782="",N(D782)=0),"",IF(OR(F782="Cancelled",F782="Returned"),"",M782/D782))</f>
        <v/>
      </c>
      <c r="O782" s="39">
        <f>IF(OR(A782="",B782=""),"",IFERROR(A782-INDEX('Stock'!$H$2:$H$1000,MATCH(B782,'Stock'!$A$2:$A$1000,0)),""))</f>
        <v/>
      </c>
      <c r="P782" s="41">
        <f>IF(G782="","",DATE(YEAR(G782),MONTH(G782),1))</f>
        <v/>
      </c>
    </row>
    <row r="783">
      <c r="A783" s="33" t="n"/>
      <c r="C783" s="38">
        <f>IF(B783="","",IFERROR(INDEX('Stock'!$C$2:$C$1000,MATCH(B783,'Stock'!$A$2:$A$1000,0)),""))</f>
        <v/>
      </c>
      <c r="D783" s="35" t="n"/>
      <c r="G783" s="33" t="n"/>
      <c r="H783" s="36">
        <f>IF(B783="","",IFERROR(INDEX('Stock'!$G$2:$G$1000,MATCH(B783,'Stock'!$A$2:$A$1000,0)),""))</f>
        <v/>
      </c>
      <c r="I783" s="36">
        <f>IF(A783="","",EmballageDefaut)</f>
        <v/>
      </c>
      <c r="J783" s="35" t="n"/>
      <c r="K783" s="36">
        <f>IF(OR(A783="",D783=""),"",IF(OR(F783="Cancelled",F783="Returned"),0,D783-N(H783)-N(I783)-N(J783)))</f>
        <v/>
      </c>
      <c r="L783" s="36">
        <f>IF(OR(A783="",D783=""),"",IF(OR(F783="Cancelled",F783="Returned"),0,D783*TauxTotal))</f>
        <v/>
      </c>
      <c r="M783" s="36">
        <f>IF(K783="","",K783-L783)</f>
        <v/>
      </c>
      <c r="N783" s="40">
        <f>IF(OR(K783="",N(D783)=0),"",IF(OR(F783="Cancelled",F783="Returned"),"",M783/D783))</f>
        <v/>
      </c>
      <c r="O783" s="39">
        <f>IF(OR(A783="",B783=""),"",IFERROR(A783-INDEX('Stock'!$H$2:$H$1000,MATCH(B783,'Stock'!$A$2:$A$1000,0)),""))</f>
        <v/>
      </c>
      <c r="P783" s="41">
        <f>IF(G783="","",DATE(YEAR(G783),MONTH(G783),1))</f>
        <v/>
      </c>
    </row>
    <row r="784">
      <c r="A784" s="33" t="n"/>
      <c r="C784" s="38">
        <f>IF(B784="","",IFERROR(INDEX('Stock'!$C$2:$C$1000,MATCH(B784,'Stock'!$A$2:$A$1000,0)),""))</f>
        <v/>
      </c>
      <c r="D784" s="35" t="n"/>
      <c r="G784" s="33" t="n"/>
      <c r="H784" s="36">
        <f>IF(B784="","",IFERROR(INDEX('Stock'!$G$2:$G$1000,MATCH(B784,'Stock'!$A$2:$A$1000,0)),""))</f>
        <v/>
      </c>
      <c r="I784" s="36">
        <f>IF(A784="","",EmballageDefaut)</f>
        <v/>
      </c>
      <c r="J784" s="35" t="n"/>
      <c r="K784" s="36">
        <f>IF(OR(A784="",D784=""),"",IF(OR(F784="Cancelled",F784="Returned"),0,D784-N(H784)-N(I784)-N(J784)))</f>
        <v/>
      </c>
      <c r="L784" s="36">
        <f>IF(OR(A784="",D784=""),"",IF(OR(F784="Cancelled",F784="Returned"),0,D784*TauxTotal))</f>
        <v/>
      </c>
      <c r="M784" s="36">
        <f>IF(K784="","",K784-L784)</f>
        <v/>
      </c>
      <c r="N784" s="40">
        <f>IF(OR(K784="",N(D784)=0),"",IF(OR(F784="Cancelled",F784="Returned"),"",M784/D784))</f>
        <v/>
      </c>
      <c r="O784" s="39">
        <f>IF(OR(A784="",B784=""),"",IFERROR(A784-INDEX('Stock'!$H$2:$H$1000,MATCH(B784,'Stock'!$A$2:$A$1000,0)),""))</f>
        <v/>
      </c>
      <c r="P784" s="41">
        <f>IF(G784="","",DATE(YEAR(G784),MONTH(G784),1))</f>
        <v/>
      </c>
    </row>
    <row r="785">
      <c r="A785" s="33" t="n"/>
      <c r="C785" s="38">
        <f>IF(B785="","",IFERROR(INDEX('Stock'!$C$2:$C$1000,MATCH(B785,'Stock'!$A$2:$A$1000,0)),""))</f>
        <v/>
      </c>
      <c r="D785" s="35" t="n"/>
      <c r="G785" s="33" t="n"/>
      <c r="H785" s="36">
        <f>IF(B785="","",IFERROR(INDEX('Stock'!$G$2:$G$1000,MATCH(B785,'Stock'!$A$2:$A$1000,0)),""))</f>
        <v/>
      </c>
      <c r="I785" s="36">
        <f>IF(A785="","",EmballageDefaut)</f>
        <v/>
      </c>
      <c r="J785" s="35" t="n"/>
      <c r="K785" s="36">
        <f>IF(OR(A785="",D785=""),"",IF(OR(F785="Cancelled",F785="Returned"),0,D785-N(H785)-N(I785)-N(J785)))</f>
        <v/>
      </c>
      <c r="L785" s="36">
        <f>IF(OR(A785="",D785=""),"",IF(OR(F785="Cancelled",F785="Returned"),0,D785*TauxTotal))</f>
        <v/>
      </c>
      <c r="M785" s="36">
        <f>IF(K785="","",K785-L785)</f>
        <v/>
      </c>
      <c r="N785" s="40">
        <f>IF(OR(K785="",N(D785)=0),"",IF(OR(F785="Cancelled",F785="Returned"),"",M785/D785))</f>
        <v/>
      </c>
      <c r="O785" s="39">
        <f>IF(OR(A785="",B785=""),"",IFERROR(A785-INDEX('Stock'!$H$2:$H$1000,MATCH(B785,'Stock'!$A$2:$A$1000,0)),""))</f>
        <v/>
      </c>
      <c r="P785" s="41">
        <f>IF(G785="","",DATE(YEAR(G785),MONTH(G785),1))</f>
        <v/>
      </c>
    </row>
    <row r="786">
      <c r="A786" s="33" t="n"/>
      <c r="C786" s="38">
        <f>IF(B786="","",IFERROR(INDEX('Stock'!$C$2:$C$1000,MATCH(B786,'Stock'!$A$2:$A$1000,0)),""))</f>
        <v/>
      </c>
      <c r="D786" s="35" t="n"/>
      <c r="G786" s="33" t="n"/>
      <c r="H786" s="36">
        <f>IF(B786="","",IFERROR(INDEX('Stock'!$G$2:$G$1000,MATCH(B786,'Stock'!$A$2:$A$1000,0)),""))</f>
        <v/>
      </c>
      <c r="I786" s="36">
        <f>IF(A786="","",EmballageDefaut)</f>
        <v/>
      </c>
      <c r="J786" s="35" t="n"/>
      <c r="K786" s="36">
        <f>IF(OR(A786="",D786=""),"",IF(OR(F786="Cancelled",F786="Returned"),0,D786-N(H786)-N(I786)-N(J786)))</f>
        <v/>
      </c>
      <c r="L786" s="36">
        <f>IF(OR(A786="",D786=""),"",IF(OR(F786="Cancelled",F786="Returned"),0,D786*TauxTotal))</f>
        <v/>
      </c>
      <c r="M786" s="36">
        <f>IF(K786="","",K786-L786)</f>
        <v/>
      </c>
      <c r="N786" s="40">
        <f>IF(OR(K786="",N(D786)=0),"",IF(OR(F786="Cancelled",F786="Returned"),"",M786/D786))</f>
        <v/>
      </c>
      <c r="O786" s="39">
        <f>IF(OR(A786="",B786=""),"",IFERROR(A786-INDEX('Stock'!$H$2:$H$1000,MATCH(B786,'Stock'!$A$2:$A$1000,0)),""))</f>
        <v/>
      </c>
      <c r="P786" s="41">
        <f>IF(G786="","",DATE(YEAR(G786),MONTH(G786),1))</f>
        <v/>
      </c>
    </row>
    <row r="787">
      <c r="A787" s="33" t="n"/>
      <c r="C787" s="38">
        <f>IF(B787="","",IFERROR(INDEX('Stock'!$C$2:$C$1000,MATCH(B787,'Stock'!$A$2:$A$1000,0)),""))</f>
        <v/>
      </c>
      <c r="D787" s="35" t="n"/>
      <c r="G787" s="33" t="n"/>
      <c r="H787" s="36">
        <f>IF(B787="","",IFERROR(INDEX('Stock'!$G$2:$G$1000,MATCH(B787,'Stock'!$A$2:$A$1000,0)),""))</f>
        <v/>
      </c>
      <c r="I787" s="36">
        <f>IF(A787="","",EmballageDefaut)</f>
        <v/>
      </c>
      <c r="J787" s="35" t="n"/>
      <c r="K787" s="36">
        <f>IF(OR(A787="",D787=""),"",IF(OR(F787="Cancelled",F787="Returned"),0,D787-N(H787)-N(I787)-N(J787)))</f>
        <v/>
      </c>
      <c r="L787" s="36">
        <f>IF(OR(A787="",D787=""),"",IF(OR(F787="Cancelled",F787="Returned"),0,D787*TauxTotal))</f>
        <v/>
      </c>
      <c r="M787" s="36">
        <f>IF(K787="","",K787-L787)</f>
        <v/>
      </c>
      <c r="N787" s="40">
        <f>IF(OR(K787="",N(D787)=0),"",IF(OR(F787="Cancelled",F787="Returned"),"",M787/D787))</f>
        <v/>
      </c>
      <c r="O787" s="39">
        <f>IF(OR(A787="",B787=""),"",IFERROR(A787-INDEX('Stock'!$H$2:$H$1000,MATCH(B787,'Stock'!$A$2:$A$1000,0)),""))</f>
        <v/>
      </c>
      <c r="P787" s="41">
        <f>IF(G787="","",DATE(YEAR(G787),MONTH(G787),1))</f>
        <v/>
      </c>
    </row>
    <row r="788">
      <c r="A788" s="33" t="n"/>
      <c r="C788" s="38">
        <f>IF(B788="","",IFERROR(INDEX('Stock'!$C$2:$C$1000,MATCH(B788,'Stock'!$A$2:$A$1000,0)),""))</f>
        <v/>
      </c>
      <c r="D788" s="35" t="n"/>
      <c r="G788" s="33" t="n"/>
      <c r="H788" s="36">
        <f>IF(B788="","",IFERROR(INDEX('Stock'!$G$2:$G$1000,MATCH(B788,'Stock'!$A$2:$A$1000,0)),""))</f>
        <v/>
      </c>
      <c r="I788" s="36">
        <f>IF(A788="","",EmballageDefaut)</f>
        <v/>
      </c>
      <c r="J788" s="35" t="n"/>
      <c r="K788" s="36">
        <f>IF(OR(A788="",D788=""),"",IF(OR(F788="Cancelled",F788="Returned"),0,D788-N(H788)-N(I788)-N(J788)))</f>
        <v/>
      </c>
      <c r="L788" s="36">
        <f>IF(OR(A788="",D788=""),"",IF(OR(F788="Cancelled",F788="Returned"),0,D788*TauxTotal))</f>
        <v/>
      </c>
      <c r="M788" s="36">
        <f>IF(K788="","",K788-L788)</f>
        <v/>
      </c>
      <c r="N788" s="40">
        <f>IF(OR(K788="",N(D788)=0),"",IF(OR(F788="Cancelled",F788="Returned"),"",M788/D788))</f>
        <v/>
      </c>
      <c r="O788" s="39">
        <f>IF(OR(A788="",B788=""),"",IFERROR(A788-INDEX('Stock'!$H$2:$H$1000,MATCH(B788,'Stock'!$A$2:$A$1000,0)),""))</f>
        <v/>
      </c>
      <c r="P788" s="41">
        <f>IF(G788="","",DATE(YEAR(G788),MONTH(G788),1))</f>
        <v/>
      </c>
    </row>
    <row r="789">
      <c r="A789" s="33" t="n"/>
      <c r="C789" s="38">
        <f>IF(B789="","",IFERROR(INDEX('Stock'!$C$2:$C$1000,MATCH(B789,'Stock'!$A$2:$A$1000,0)),""))</f>
        <v/>
      </c>
      <c r="D789" s="35" t="n"/>
      <c r="G789" s="33" t="n"/>
      <c r="H789" s="36">
        <f>IF(B789="","",IFERROR(INDEX('Stock'!$G$2:$G$1000,MATCH(B789,'Stock'!$A$2:$A$1000,0)),""))</f>
        <v/>
      </c>
      <c r="I789" s="36">
        <f>IF(A789="","",EmballageDefaut)</f>
        <v/>
      </c>
      <c r="J789" s="35" t="n"/>
      <c r="K789" s="36">
        <f>IF(OR(A789="",D789=""),"",IF(OR(F789="Cancelled",F789="Returned"),0,D789-N(H789)-N(I789)-N(J789)))</f>
        <v/>
      </c>
      <c r="L789" s="36">
        <f>IF(OR(A789="",D789=""),"",IF(OR(F789="Cancelled",F789="Returned"),0,D789*TauxTotal))</f>
        <v/>
      </c>
      <c r="M789" s="36">
        <f>IF(K789="","",K789-L789)</f>
        <v/>
      </c>
      <c r="N789" s="40">
        <f>IF(OR(K789="",N(D789)=0),"",IF(OR(F789="Cancelled",F789="Returned"),"",M789/D789))</f>
        <v/>
      </c>
      <c r="O789" s="39">
        <f>IF(OR(A789="",B789=""),"",IFERROR(A789-INDEX('Stock'!$H$2:$H$1000,MATCH(B789,'Stock'!$A$2:$A$1000,0)),""))</f>
        <v/>
      </c>
      <c r="P789" s="41">
        <f>IF(G789="","",DATE(YEAR(G789),MONTH(G789),1))</f>
        <v/>
      </c>
    </row>
    <row r="790">
      <c r="A790" s="33" t="n"/>
      <c r="C790" s="38">
        <f>IF(B790="","",IFERROR(INDEX('Stock'!$C$2:$C$1000,MATCH(B790,'Stock'!$A$2:$A$1000,0)),""))</f>
        <v/>
      </c>
      <c r="D790" s="35" t="n"/>
      <c r="G790" s="33" t="n"/>
      <c r="H790" s="36">
        <f>IF(B790="","",IFERROR(INDEX('Stock'!$G$2:$G$1000,MATCH(B790,'Stock'!$A$2:$A$1000,0)),""))</f>
        <v/>
      </c>
      <c r="I790" s="36">
        <f>IF(A790="","",EmballageDefaut)</f>
        <v/>
      </c>
      <c r="J790" s="35" t="n"/>
      <c r="K790" s="36">
        <f>IF(OR(A790="",D790=""),"",IF(OR(F790="Cancelled",F790="Returned"),0,D790-N(H790)-N(I790)-N(J790)))</f>
        <v/>
      </c>
      <c r="L790" s="36">
        <f>IF(OR(A790="",D790=""),"",IF(OR(F790="Cancelled",F790="Returned"),0,D790*TauxTotal))</f>
        <v/>
      </c>
      <c r="M790" s="36">
        <f>IF(K790="","",K790-L790)</f>
        <v/>
      </c>
      <c r="N790" s="40">
        <f>IF(OR(K790="",N(D790)=0),"",IF(OR(F790="Cancelled",F790="Returned"),"",M790/D790))</f>
        <v/>
      </c>
      <c r="O790" s="39">
        <f>IF(OR(A790="",B790=""),"",IFERROR(A790-INDEX('Stock'!$H$2:$H$1000,MATCH(B790,'Stock'!$A$2:$A$1000,0)),""))</f>
        <v/>
      </c>
      <c r="P790" s="41">
        <f>IF(G790="","",DATE(YEAR(G790),MONTH(G790),1))</f>
        <v/>
      </c>
    </row>
    <row r="791">
      <c r="A791" s="33" t="n"/>
      <c r="C791" s="38">
        <f>IF(B791="","",IFERROR(INDEX('Stock'!$C$2:$C$1000,MATCH(B791,'Stock'!$A$2:$A$1000,0)),""))</f>
        <v/>
      </c>
      <c r="D791" s="35" t="n"/>
      <c r="G791" s="33" t="n"/>
      <c r="H791" s="36">
        <f>IF(B791="","",IFERROR(INDEX('Stock'!$G$2:$G$1000,MATCH(B791,'Stock'!$A$2:$A$1000,0)),""))</f>
        <v/>
      </c>
      <c r="I791" s="36">
        <f>IF(A791="","",EmballageDefaut)</f>
        <v/>
      </c>
      <c r="J791" s="35" t="n"/>
      <c r="K791" s="36">
        <f>IF(OR(A791="",D791=""),"",IF(OR(F791="Cancelled",F791="Returned"),0,D791-N(H791)-N(I791)-N(J791)))</f>
        <v/>
      </c>
      <c r="L791" s="36">
        <f>IF(OR(A791="",D791=""),"",IF(OR(F791="Cancelled",F791="Returned"),0,D791*TauxTotal))</f>
        <v/>
      </c>
      <c r="M791" s="36">
        <f>IF(K791="","",K791-L791)</f>
        <v/>
      </c>
      <c r="N791" s="40">
        <f>IF(OR(K791="",N(D791)=0),"",IF(OR(F791="Cancelled",F791="Returned"),"",M791/D791))</f>
        <v/>
      </c>
      <c r="O791" s="39">
        <f>IF(OR(A791="",B791=""),"",IFERROR(A791-INDEX('Stock'!$H$2:$H$1000,MATCH(B791,'Stock'!$A$2:$A$1000,0)),""))</f>
        <v/>
      </c>
      <c r="P791" s="41">
        <f>IF(G791="","",DATE(YEAR(G791),MONTH(G791),1))</f>
        <v/>
      </c>
    </row>
    <row r="792">
      <c r="A792" s="33" t="n"/>
      <c r="C792" s="38">
        <f>IF(B792="","",IFERROR(INDEX('Stock'!$C$2:$C$1000,MATCH(B792,'Stock'!$A$2:$A$1000,0)),""))</f>
        <v/>
      </c>
      <c r="D792" s="35" t="n"/>
      <c r="G792" s="33" t="n"/>
      <c r="H792" s="36">
        <f>IF(B792="","",IFERROR(INDEX('Stock'!$G$2:$G$1000,MATCH(B792,'Stock'!$A$2:$A$1000,0)),""))</f>
        <v/>
      </c>
      <c r="I792" s="36">
        <f>IF(A792="","",EmballageDefaut)</f>
        <v/>
      </c>
      <c r="J792" s="35" t="n"/>
      <c r="K792" s="36">
        <f>IF(OR(A792="",D792=""),"",IF(OR(F792="Cancelled",F792="Returned"),0,D792-N(H792)-N(I792)-N(J792)))</f>
        <v/>
      </c>
      <c r="L792" s="36">
        <f>IF(OR(A792="",D792=""),"",IF(OR(F792="Cancelled",F792="Returned"),0,D792*TauxTotal))</f>
        <v/>
      </c>
      <c r="M792" s="36">
        <f>IF(K792="","",K792-L792)</f>
        <v/>
      </c>
      <c r="N792" s="40">
        <f>IF(OR(K792="",N(D792)=0),"",IF(OR(F792="Cancelled",F792="Returned"),"",M792/D792))</f>
        <v/>
      </c>
      <c r="O792" s="39">
        <f>IF(OR(A792="",B792=""),"",IFERROR(A792-INDEX('Stock'!$H$2:$H$1000,MATCH(B792,'Stock'!$A$2:$A$1000,0)),""))</f>
        <v/>
      </c>
      <c r="P792" s="41">
        <f>IF(G792="","",DATE(YEAR(G792),MONTH(G792),1))</f>
        <v/>
      </c>
    </row>
    <row r="793">
      <c r="A793" s="33" t="n"/>
      <c r="C793" s="38">
        <f>IF(B793="","",IFERROR(INDEX('Stock'!$C$2:$C$1000,MATCH(B793,'Stock'!$A$2:$A$1000,0)),""))</f>
        <v/>
      </c>
      <c r="D793" s="35" t="n"/>
      <c r="G793" s="33" t="n"/>
      <c r="H793" s="36">
        <f>IF(B793="","",IFERROR(INDEX('Stock'!$G$2:$G$1000,MATCH(B793,'Stock'!$A$2:$A$1000,0)),""))</f>
        <v/>
      </c>
      <c r="I793" s="36">
        <f>IF(A793="","",EmballageDefaut)</f>
        <v/>
      </c>
      <c r="J793" s="35" t="n"/>
      <c r="K793" s="36">
        <f>IF(OR(A793="",D793=""),"",IF(OR(F793="Cancelled",F793="Returned"),0,D793-N(H793)-N(I793)-N(J793)))</f>
        <v/>
      </c>
      <c r="L793" s="36">
        <f>IF(OR(A793="",D793=""),"",IF(OR(F793="Cancelled",F793="Returned"),0,D793*TauxTotal))</f>
        <v/>
      </c>
      <c r="M793" s="36">
        <f>IF(K793="","",K793-L793)</f>
        <v/>
      </c>
      <c r="N793" s="40">
        <f>IF(OR(K793="",N(D793)=0),"",IF(OR(F793="Cancelled",F793="Returned"),"",M793/D793))</f>
        <v/>
      </c>
      <c r="O793" s="39">
        <f>IF(OR(A793="",B793=""),"",IFERROR(A793-INDEX('Stock'!$H$2:$H$1000,MATCH(B793,'Stock'!$A$2:$A$1000,0)),""))</f>
        <v/>
      </c>
      <c r="P793" s="41">
        <f>IF(G793="","",DATE(YEAR(G793),MONTH(G793),1))</f>
        <v/>
      </c>
    </row>
    <row r="794">
      <c r="A794" s="33" t="n"/>
      <c r="C794" s="38">
        <f>IF(B794="","",IFERROR(INDEX('Stock'!$C$2:$C$1000,MATCH(B794,'Stock'!$A$2:$A$1000,0)),""))</f>
        <v/>
      </c>
      <c r="D794" s="35" t="n"/>
      <c r="G794" s="33" t="n"/>
      <c r="H794" s="36">
        <f>IF(B794="","",IFERROR(INDEX('Stock'!$G$2:$G$1000,MATCH(B794,'Stock'!$A$2:$A$1000,0)),""))</f>
        <v/>
      </c>
      <c r="I794" s="36">
        <f>IF(A794="","",EmballageDefaut)</f>
        <v/>
      </c>
      <c r="J794" s="35" t="n"/>
      <c r="K794" s="36">
        <f>IF(OR(A794="",D794=""),"",IF(OR(F794="Cancelled",F794="Returned"),0,D794-N(H794)-N(I794)-N(J794)))</f>
        <v/>
      </c>
      <c r="L794" s="36">
        <f>IF(OR(A794="",D794=""),"",IF(OR(F794="Cancelled",F794="Returned"),0,D794*TauxTotal))</f>
        <v/>
      </c>
      <c r="M794" s="36">
        <f>IF(K794="","",K794-L794)</f>
        <v/>
      </c>
      <c r="N794" s="40">
        <f>IF(OR(K794="",N(D794)=0),"",IF(OR(F794="Cancelled",F794="Returned"),"",M794/D794))</f>
        <v/>
      </c>
      <c r="O794" s="39">
        <f>IF(OR(A794="",B794=""),"",IFERROR(A794-INDEX('Stock'!$H$2:$H$1000,MATCH(B794,'Stock'!$A$2:$A$1000,0)),""))</f>
        <v/>
      </c>
      <c r="P794" s="41">
        <f>IF(G794="","",DATE(YEAR(G794),MONTH(G794),1))</f>
        <v/>
      </c>
    </row>
    <row r="795">
      <c r="A795" s="33" t="n"/>
      <c r="C795" s="38">
        <f>IF(B795="","",IFERROR(INDEX('Stock'!$C$2:$C$1000,MATCH(B795,'Stock'!$A$2:$A$1000,0)),""))</f>
        <v/>
      </c>
      <c r="D795" s="35" t="n"/>
      <c r="G795" s="33" t="n"/>
      <c r="H795" s="36">
        <f>IF(B795="","",IFERROR(INDEX('Stock'!$G$2:$G$1000,MATCH(B795,'Stock'!$A$2:$A$1000,0)),""))</f>
        <v/>
      </c>
      <c r="I795" s="36">
        <f>IF(A795="","",EmballageDefaut)</f>
        <v/>
      </c>
      <c r="J795" s="35" t="n"/>
      <c r="K795" s="36">
        <f>IF(OR(A795="",D795=""),"",IF(OR(F795="Cancelled",F795="Returned"),0,D795-N(H795)-N(I795)-N(J795)))</f>
        <v/>
      </c>
      <c r="L795" s="36">
        <f>IF(OR(A795="",D795=""),"",IF(OR(F795="Cancelled",F795="Returned"),0,D795*TauxTotal))</f>
        <v/>
      </c>
      <c r="M795" s="36">
        <f>IF(K795="","",K795-L795)</f>
        <v/>
      </c>
      <c r="N795" s="40">
        <f>IF(OR(K795="",N(D795)=0),"",IF(OR(F795="Cancelled",F795="Returned"),"",M795/D795))</f>
        <v/>
      </c>
      <c r="O795" s="39">
        <f>IF(OR(A795="",B795=""),"",IFERROR(A795-INDEX('Stock'!$H$2:$H$1000,MATCH(B795,'Stock'!$A$2:$A$1000,0)),""))</f>
        <v/>
      </c>
      <c r="P795" s="41">
        <f>IF(G795="","",DATE(YEAR(G795),MONTH(G795),1))</f>
        <v/>
      </c>
    </row>
    <row r="796">
      <c r="A796" s="33" t="n"/>
      <c r="C796" s="38">
        <f>IF(B796="","",IFERROR(INDEX('Stock'!$C$2:$C$1000,MATCH(B796,'Stock'!$A$2:$A$1000,0)),""))</f>
        <v/>
      </c>
      <c r="D796" s="35" t="n"/>
      <c r="G796" s="33" t="n"/>
      <c r="H796" s="36">
        <f>IF(B796="","",IFERROR(INDEX('Stock'!$G$2:$G$1000,MATCH(B796,'Stock'!$A$2:$A$1000,0)),""))</f>
        <v/>
      </c>
      <c r="I796" s="36">
        <f>IF(A796="","",EmballageDefaut)</f>
        <v/>
      </c>
      <c r="J796" s="35" t="n"/>
      <c r="K796" s="36">
        <f>IF(OR(A796="",D796=""),"",IF(OR(F796="Cancelled",F796="Returned"),0,D796-N(H796)-N(I796)-N(J796)))</f>
        <v/>
      </c>
      <c r="L796" s="36">
        <f>IF(OR(A796="",D796=""),"",IF(OR(F796="Cancelled",F796="Returned"),0,D796*TauxTotal))</f>
        <v/>
      </c>
      <c r="M796" s="36">
        <f>IF(K796="","",K796-L796)</f>
        <v/>
      </c>
      <c r="N796" s="40">
        <f>IF(OR(K796="",N(D796)=0),"",IF(OR(F796="Cancelled",F796="Returned"),"",M796/D796))</f>
        <v/>
      </c>
      <c r="O796" s="39">
        <f>IF(OR(A796="",B796=""),"",IFERROR(A796-INDEX('Stock'!$H$2:$H$1000,MATCH(B796,'Stock'!$A$2:$A$1000,0)),""))</f>
        <v/>
      </c>
      <c r="P796" s="41">
        <f>IF(G796="","",DATE(YEAR(G796),MONTH(G796),1))</f>
        <v/>
      </c>
    </row>
    <row r="797">
      <c r="A797" s="33" t="n"/>
      <c r="C797" s="38">
        <f>IF(B797="","",IFERROR(INDEX('Stock'!$C$2:$C$1000,MATCH(B797,'Stock'!$A$2:$A$1000,0)),""))</f>
        <v/>
      </c>
      <c r="D797" s="35" t="n"/>
      <c r="G797" s="33" t="n"/>
      <c r="H797" s="36">
        <f>IF(B797="","",IFERROR(INDEX('Stock'!$G$2:$G$1000,MATCH(B797,'Stock'!$A$2:$A$1000,0)),""))</f>
        <v/>
      </c>
      <c r="I797" s="36">
        <f>IF(A797="","",EmballageDefaut)</f>
        <v/>
      </c>
      <c r="J797" s="35" t="n"/>
      <c r="K797" s="36">
        <f>IF(OR(A797="",D797=""),"",IF(OR(F797="Cancelled",F797="Returned"),0,D797-N(H797)-N(I797)-N(J797)))</f>
        <v/>
      </c>
      <c r="L797" s="36">
        <f>IF(OR(A797="",D797=""),"",IF(OR(F797="Cancelled",F797="Returned"),0,D797*TauxTotal))</f>
        <v/>
      </c>
      <c r="M797" s="36">
        <f>IF(K797="","",K797-L797)</f>
        <v/>
      </c>
      <c r="N797" s="40">
        <f>IF(OR(K797="",N(D797)=0),"",IF(OR(F797="Cancelled",F797="Returned"),"",M797/D797))</f>
        <v/>
      </c>
      <c r="O797" s="39">
        <f>IF(OR(A797="",B797=""),"",IFERROR(A797-INDEX('Stock'!$H$2:$H$1000,MATCH(B797,'Stock'!$A$2:$A$1000,0)),""))</f>
        <v/>
      </c>
      <c r="P797" s="41">
        <f>IF(G797="","",DATE(YEAR(G797),MONTH(G797),1))</f>
        <v/>
      </c>
    </row>
    <row r="798">
      <c r="A798" s="33" t="n"/>
      <c r="C798" s="38">
        <f>IF(B798="","",IFERROR(INDEX('Stock'!$C$2:$C$1000,MATCH(B798,'Stock'!$A$2:$A$1000,0)),""))</f>
        <v/>
      </c>
      <c r="D798" s="35" t="n"/>
      <c r="G798" s="33" t="n"/>
      <c r="H798" s="36">
        <f>IF(B798="","",IFERROR(INDEX('Stock'!$G$2:$G$1000,MATCH(B798,'Stock'!$A$2:$A$1000,0)),""))</f>
        <v/>
      </c>
      <c r="I798" s="36">
        <f>IF(A798="","",EmballageDefaut)</f>
        <v/>
      </c>
      <c r="J798" s="35" t="n"/>
      <c r="K798" s="36">
        <f>IF(OR(A798="",D798=""),"",IF(OR(F798="Cancelled",F798="Returned"),0,D798-N(H798)-N(I798)-N(J798)))</f>
        <v/>
      </c>
      <c r="L798" s="36">
        <f>IF(OR(A798="",D798=""),"",IF(OR(F798="Cancelled",F798="Returned"),0,D798*TauxTotal))</f>
        <v/>
      </c>
      <c r="M798" s="36">
        <f>IF(K798="","",K798-L798)</f>
        <v/>
      </c>
      <c r="N798" s="40">
        <f>IF(OR(K798="",N(D798)=0),"",IF(OR(F798="Cancelled",F798="Returned"),"",M798/D798))</f>
        <v/>
      </c>
      <c r="O798" s="39">
        <f>IF(OR(A798="",B798=""),"",IFERROR(A798-INDEX('Stock'!$H$2:$H$1000,MATCH(B798,'Stock'!$A$2:$A$1000,0)),""))</f>
        <v/>
      </c>
      <c r="P798" s="41">
        <f>IF(G798="","",DATE(YEAR(G798),MONTH(G798),1))</f>
        <v/>
      </c>
    </row>
    <row r="799">
      <c r="A799" s="33" t="n"/>
      <c r="C799" s="38">
        <f>IF(B799="","",IFERROR(INDEX('Stock'!$C$2:$C$1000,MATCH(B799,'Stock'!$A$2:$A$1000,0)),""))</f>
        <v/>
      </c>
      <c r="D799" s="35" t="n"/>
      <c r="G799" s="33" t="n"/>
      <c r="H799" s="36">
        <f>IF(B799="","",IFERROR(INDEX('Stock'!$G$2:$G$1000,MATCH(B799,'Stock'!$A$2:$A$1000,0)),""))</f>
        <v/>
      </c>
      <c r="I799" s="36">
        <f>IF(A799="","",EmballageDefaut)</f>
        <v/>
      </c>
      <c r="J799" s="35" t="n"/>
      <c r="K799" s="36">
        <f>IF(OR(A799="",D799=""),"",IF(OR(F799="Cancelled",F799="Returned"),0,D799-N(H799)-N(I799)-N(J799)))</f>
        <v/>
      </c>
      <c r="L799" s="36">
        <f>IF(OR(A799="",D799=""),"",IF(OR(F799="Cancelled",F799="Returned"),0,D799*TauxTotal))</f>
        <v/>
      </c>
      <c r="M799" s="36">
        <f>IF(K799="","",K799-L799)</f>
        <v/>
      </c>
      <c r="N799" s="40">
        <f>IF(OR(K799="",N(D799)=0),"",IF(OR(F799="Cancelled",F799="Returned"),"",M799/D799))</f>
        <v/>
      </c>
      <c r="O799" s="39">
        <f>IF(OR(A799="",B799=""),"",IFERROR(A799-INDEX('Stock'!$H$2:$H$1000,MATCH(B799,'Stock'!$A$2:$A$1000,0)),""))</f>
        <v/>
      </c>
      <c r="P799" s="41">
        <f>IF(G799="","",DATE(YEAR(G799),MONTH(G799),1))</f>
        <v/>
      </c>
    </row>
    <row r="800">
      <c r="A800" s="33" t="n"/>
      <c r="C800" s="38">
        <f>IF(B800="","",IFERROR(INDEX('Stock'!$C$2:$C$1000,MATCH(B800,'Stock'!$A$2:$A$1000,0)),""))</f>
        <v/>
      </c>
      <c r="D800" s="35" t="n"/>
      <c r="G800" s="33" t="n"/>
      <c r="H800" s="36">
        <f>IF(B800="","",IFERROR(INDEX('Stock'!$G$2:$G$1000,MATCH(B800,'Stock'!$A$2:$A$1000,0)),""))</f>
        <v/>
      </c>
      <c r="I800" s="36">
        <f>IF(A800="","",EmballageDefaut)</f>
        <v/>
      </c>
      <c r="J800" s="35" t="n"/>
      <c r="K800" s="36">
        <f>IF(OR(A800="",D800=""),"",IF(OR(F800="Cancelled",F800="Returned"),0,D800-N(H800)-N(I800)-N(J800)))</f>
        <v/>
      </c>
      <c r="L800" s="36">
        <f>IF(OR(A800="",D800=""),"",IF(OR(F800="Cancelled",F800="Returned"),0,D800*TauxTotal))</f>
        <v/>
      </c>
      <c r="M800" s="36">
        <f>IF(K800="","",K800-L800)</f>
        <v/>
      </c>
      <c r="N800" s="40">
        <f>IF(OR(K800="",N(D800)=0),"",IF(OR(F800="Cancelled",F800="Returned"),"",M800/D800))</f>
        <v/>
      </c>
      <c r="O800" s="39">
        <f>IF(OR(A800="",B800=""),"",IFERROR(A800-INDEX('Stock'!$H$2:$H$1000,MATCH(B800,'Stock'!$A$2:$A$1000,0)),""))</f>
        <v/>
      </c>
      <c r="P800" s="41">
        <f>IF(G800="","",DATE(YEAR(G800),MONTH(G800),1))</f>
        <v/>
      </c>
    </row>
    <row r="801">
      <c r="A801" s="33" t="n"/>
      <c r="C801" s="38">
        <f>IF(B801="","",IFERROR(INDEX('Stock'!$C$2:$C$1000,MATCH(B801,'Stock'!$A$2:$A$1000,0)),""))</f>
        <v/>
      </c>
      <c r="D801" s="35" t="n"/>
      <c r="G801" s="33" t="n"/>
      <c r="H801" s="36">
        <f>IF(B801="","",IFERROR(INDEX('Stock'!$G$2:$G$1000,MATCH(B801,'Stock'!$A$2:$A$1000,0)),""))</f>
        <v/>
      </c>
      <c r="I801" s="36">
        <f>IF(A801="","",EmballageDefaut)</f>
        <v/>
      </c>
      <c r="J801" s="35" t="n"/>
      <c r="K801" s="36">
        <f>IF(OR(A801="",D801=""),"",IF(OR(F801="Cancelled",F801="Returned"),0,D801-N(H801)-N(I801)-N(J801)))</f>
        <v/>
      </c>
      <c r="L801" s="36">
        <f>IF(OR(A801="",D801=""),"",IF(OR(F801="Cancelled",F801="Returned"),0,D801*TauxTotal))</f>
        <v/>
      </c>
      <c r="M801" s="36">
        <f>IF(K801="","",K801-L801)</f>
        <v/>
      </c>
      <c r="N801" s="40">
        <f>IF(OR(K801="",N(D801)=0),"",IF(OR(F801="Cancelled",F801="Returned"),"",M801/D801))</f>
        <v/>
      </c>
      <c r="O801" s="39">
        <f>IF(OR(A801="",B801=""),"",IFERROR(A801-INDEX('Stock'!$H$2:$H$1000,MATCH(B801,'Stock'!$A$2:$A$1000,0)),""))</f>
        <v/>
      </c>
      <c r="P801" s="41">
        <f>IF(G801="","",DATE(YEAR(G801),MONTH(G801),1))</f>
        <v/>
      </c>
    </row>
    <row r="802">
      <c r="A802" s="33" t="n"/>
      <c r="C802" s="38">
        <f>IF(B802="","",IFERROR(INDEX('Stock'!$C$2:$C$1000,MATCH(B802,'Stock'!$A$2:$A$1000,0)),""))</f>
        <v/>
      </c>
      <c r="D802" s="35" t="n"/>
      <c r="G802" s="33" t="n"/>
      <c r="H802" s="36">
        <f>IF(B802="","",IFERROR(INDEX('Stock'!$G$2:$G$1000,MATCH(B802,'Stock'!$A$2:$A$1000,0)),""))</f>
        <v/>
      </c>
      <c r="I802" s="36">
        <f>IF(A802="","",EmballageDefaut)</f>
        <v/>
      </c>
      <c r="J802" s="35" t="n"/>
      <c r="K802" s="36">
        <f>IF(OR(A802="",D802=""),"",IF(OR(F802="Cancelled",F802="Returned"),0,D802-N(H802)-N(I802)-N(J802)))</f>
        <v/>
      </c>
      <c r="L802" s="36">
        <f>IF(OR(A802="",D802=""),"",IF(OR(F802="Cancelled",F802="Returned"),0,D802*TauxTotal))</f>
        <v/>
      </c>
      <c r="M802" s="36">
        <f>IF(K802="","",K802-L802)</f>
        <v/>
      </c>
      <c r="N802" s="40">
        <f>IF(OR(K802="",N(D802)=0),"",IF(OR(F802="Cancelled",F802="Returned"),"",M802/D802))</f>
        <v/>
      </c>
      <c r="O802" s="39">
        <f>IF(OR(A802="",B802=""),"",IFERROR(A802-INDEX('Stock'!$H$2:$H$1000,MATCH(B802,'Stock'!$A$2:$A$1000,0)),""))</f>
        <v/>
      </c>
      <c r="P802" s="41">
        <f>IF(G802="","",DATE(YEAR(G802),MONTH(G802),1))</f>
        <v/>
      </c>
    </row>
    <row r="803">
      <c r="A803" s="33" t="n"/>
      <c r="C803" s="38">
        <f>IF(B803="","",IFERROR(INDEX('Stock'!$C$2:$C$1000,MATCH(B803,'Stock'!$A$2:$A$1000,0)),""))</f>
        <v/>
      </c>
      <c r="D803" s="35" t="n"/>
      <c r="G803" s="33" t="n"/>
      <c r="H803" s="36">
        <f>IF(B803="","",IFERROR(INDEX('Stock'!$G$2:$G$1000,MATCH(B803,'Stock'!$A$2:$A$1000,0)),""))</f>
        <v/>
      </c>
      <c r="I803" s="36">
        <f>IF(A803="","",EmballageDefaut)</f>
        <v/>
      </c>
      <c r="J803" s="35" t="n"/>
      <c r="K803" s="36">
        <f>IF(OR(A803="",D803=""),"",IF(OR(F803="Cancelled",F803="Returned"),0,D803-N(H803)-N(I803)-N(J803)))</f>
        <v/>
      </c>
      <c r="L803" s="36">
        <f>IF(OR(A803="",D803=""),"",IF(OR(F803="Cancelled",F803="Returned"),0,D803*TauxTotal))</f>
        <v/>
      </c>
      <c r="M803" s="36">
        <f>IF(K803="","",K803-L803)</f>
        <v/>
      </c>
      <c r="N803" s="40">
        <f>IF(OR(K803="",N(D803)=0),"",IF(OR(F803="Cancelled",F803="Returned"),"",M803/D803))</f>
        <v/>
      </c>
      <c r="O803" s="39">
        <f>IF(OR(A803="",B803=""),"",IFERROR(A803-INDEX('Stock'!$H$2:$H$1000,MATCH(B803,'Stock'!$A$2:$A$1000,0)),""))</f>
        <v/>
      </c>
      <c r="P803" s="41">
        <f>IF(G803="","",DATE(YEAR(G803),MONTH(G803),1))</f>
        <v/>
      </c>
    </row>
    <row r="804">
      <c r="A804" s="33" t="n"/>
      <c r="C804" s="38">
        <f>IF(B804="","",IFERROR(INDEX('Stock'!$C$2:$C$1000,MATCH(B804,'Stock'!$A$2:$A$1000,0)),""))</f>
        <v/>
      </c>
      <c r="D804" s="35" t="n"/>
      <c r="G804" s="33" t="n"/>
      <c r="H804" s="36">
        <f>IF(B804="","",IFERROR(INDEX('Stock'!$G$2:$G$1000,MATCH(B804,'Stock'!$A$2:$A$1000,0)),""))</f>
        <v/>
      </c>
      <c r="I804" s="36">
        <f>IF(A804="","",EmballageDefaut)</f>
        <v/>
      </c>
      <c r="J804" s="35" t="n"/>
      <c r="K804" s="36">
        <f>IF(OR(A804="",D804=""),"",IF(OR(F804="Cancelled",F804="Returned"),0,D804-N(H804)-N(I804)-N(J804)))</f>
        <v/>
      </c>
      <c r="L804" s="36">
        <f>IF(OR(A804="",D804=""),"",IF(OR(F804="Cancelled",F804="Returned"),0,D804*TauxTotal))</f>
        <v/>
      </c>
      <c r="M804" s="36">
        <f>IF(K804="","",K804-L804)</f>
        <v/>
      </c>
      <c r="N804" s="40">
        <f>IF(OR(K804="",N(D804)=0),"",IF(OR(F804="Cancelled",F804="Returned"),"",M804/D804))</f>
        <v/>
      </c>
      <c r="O804" s="39">
        <f>IF(OR(A804="",B804=""),"",IFERROR(A804-INDEX('Stock'!$H$2:$H$1000,MATCH(B804,'Stock'!$A$2:$A$1000,0)),""))</f>
        <v/>
      </c>
      <c r="P804" s="41">
        <f>IF(G804="","",DATE(YEAR(G804),MONTH(G804),1))</f>
        <v/>
      </c>
    </row>
    <row r="805">
      <c r="A805" s="33" t="n"/>
      <c r="C805" s="38">
        <f>IF(B805="","",IFERROR(INDEX('Stock'!$C$2:$C$1000,MATCH(B805,'Stock'!$A$2:$A$1000,0)),""))</f>
        <v/>
      </c>
      <c r="D805" s="35" t="n"/>
      <c r="G805" s="33" t="n"/>
      <c r="H805" s="36">
        <f>IF(B805="","",IFERROR(INDEX('Stock'!$G$2:$G$1000,MATCH(B805,'Stock'!$A$2:$A$1000,0)),""))</f>
        <v/>
      </c>
      <c r="I805" s="36">
        <f>IF(A805="","",EmballageDefaut)</f>
        <v/>
      </c>
      <c r="J805" s="35" t="n"/>
      <c r="K805" s="36">
        <f>IF(OR(A805="",D805=""),"",IF(OR(F805="Cancelled",F805="Returned"),0,D805-N(H805)-N(I805)-N(J805)))</f>
        <v/>
      </c>
      <c r="L805" s="36">
        <f>IF(OR(A805="",D805=""),"",IF(OR(F805="Cancelled",F805="Returned"),0,D805*TauxTotal))</f>
        <v/>
      </c>
      <c r="M805" s="36">
        <f>IF(K805="","",K805-L805)</f>
        <v/>
      </c>
      <c r="N805" s="40">
        <f>IF(OR(K805="",N(D805)=0),"",IF(OR(F805="Cancelled",F805="Returned"),"",M805/D805))</f>
        <v/>
      </c>
      <c r="O805" s="39">
        <f>IF(OR(A805="",B805=""),"",IFERROR(A805-INDEX('Stock'!$H$2:$H$1000,MATCH(B805,'Stock'!$A$2:$A$1000,0)),""))</f>
        <v/>
      </c>
      <c r="P805" s="41">
        <f>IF(G805="","",DATE(YEAR(G805),MONTH(G805),1))</f>
        <v/>
      </c>
    </row>
    <row r="806">
      <c r="A806" s="33" t="n"/>
      <c r="C806" s="38">
        <f>IF(B806="","",IFERROR(INDEX('Stock'!$C$2:$C$1000,MATCH(B806,'Stock'!$A$2:$A$1000,0)),""))</f>
        <v/>
      </c>
      <c r="D806" s="35" t="n"/>
      <c r="G806" s="33" t="n"/>
      <c r="H806" s="36">
        <f>IF(B806="","",IFERROR(INDEX('Stock'!$G$2:$G$1000,MATCH(B806,'Stock'!$A$2:$A$1000,0)),""))</f>
        <v/>
      </c>
      <c r="I806" s="36">
        <f>IF(A806="","",EmballageDefaut)</f>
        <v/>
      </c>
      <c r="J806" s="35" t="n"/>
      <c r="K806" s="36">
        <f>IF(OR(A806="",D806=""),"",IF(OR(F806="Cancelled",F806="Returned"),0,D806-N(H806)-N(I806)-N(J806)))</f>
        <v/>
      </c>
      <c r="L806" s="36">
        <f>IF(OR(A806="",D806=""),"",IF(OR(F806="Cancelled",F806="Returned"),0,D806*TauxTotal))</f>
        <v/>
      </c>
      <c r="M806" s="36">
        <f>IF(K806="","",K806-L806)</f>
        <v/>
      </c>
      <c r="N806" s="40">
        <f>IF(OR(K806="",N(D806)=0),"",IF(OR(F806="Cancelled",F806="Returned"),"",M806/D806))</f>
        <v/>
      </c>
      <c r="O806" s="39">
        <f>IF(OR(A806="",B806=""),"",IFERROR(A806-INDEX('Stock'!$H$2:$H$1000,MATCH(B806,'Stock'!$A$2:$A$1000,0)),""))</f>
        <v/>
      </c>
      <c r="P806" s="41">
        <f>IF(G806="","",DATE(YEAR(G806),MONTH(G806),1))</f>
        <v/>
      </c>
    </row>
    <row r="807">
      <c r="A807" s="33" t="n"/>
      <c r="C807" s="38">
        <f>IF(B807="","",IFERROR(INDEX('Stock'!$C$2:$C$1000,MATCH(B807,'Stock'!$A$2:$A$1000,0)),""))</f>
        <v/>
      </c>
      <c r="D807" s="35" t="n"/>
      <c r="G807" s="33" t="n"/>
      <c r="H807" s="36">
        <f>IF(B807="","",IFERROR(INDEX('Stock'!$G$2:$G$1000,MATCH(B807,'Stock'!$A$2:$A$1000,0)),""))</f>
        <v/>
      </c>
      <c r="I807" s="36">
        <f>IF(A807="","",EmballageDefaut)</f>
        <v/>
      </c>
      <c r="J807" s="35" t="n"/>
      <c r="K807" s="36">
        <f>IF(OR(A807="",D807=""),"",IF(OR(F807="Cancelled",F807="Returned"),0,D807-N(H807)-N(I807)-N(J807)))</f>
        <v/>
      </c>
      <c r="L807" s="36">
        <f>IF(OR(A807="",D807=""),"",IF(OR(F807="Cancelled",F807="Returned"),0,D807*TauxTotal))</f>
        <v/>
      </c>
      <c r="M807" s="36">
        <f>IF(K807="","",K807-L807)</f>
        <v/>
      </c>
      <c r="N807" s="40">
        <f>IF(OR(K807="",N(D807)=0),"",IF(OR(F807="Cancelled",F807="Returned"),"",M807/D807))</f>
        <v/>
      </c>
      <c r="O807" s="39">
        <f>IF(OR(A807="",B807=""),"",IFERROR(A807-INDEX('Stock'!$H$2:$H$1000,MATCH(B807,'Stock'!$A$2:$A$1000,0)),""))</f>
        <v/>
      </c>
      <c r="P807" s="41">
        <f>IF(G807="","",DATE(YEAR(G807),MONTH(G807),1))</f>
        <v/>
      </c>
    </row>
    <row r="808">
      <c r="A808" s="33" t="n"/>
      <c r="C808" s="38">
        <f>IF(B808="","",IFERROR(INDEX('Stock'!$C$2:$C$1000,MATCH(B808,'Stock'!$A$2:$A$1000,0)),""))</f>
        <v/>
      </c>
      <c r="D808" s="35" t="n"/>
      <c r="G808" s="33" t="n"/>
      <c r="H808" s="36">
        <f>IF(B808="","",IFERROR(INDEX('Stock'!$G$2:$G$1000,MATCH(B808,'Stock'!$A$2:$A$1000,0)),""))</f>
        <v/>
      </c>
      <c r="I808" s="36">
        <f>IF(A808="","",EmballageDefaut)</f>
        <v/>
      </c>
      <c r="J808" s="35" t="n"/>
      <c r="K808" s="36">
        <f>IF(OR(A808="",D808=""),"",IF(OR(F808="Cancelled",F808="Returned"),0,D808-N(H808)-N(I808)-N(J808)))</f>
        <v/>
      </c>
      <c r="L808" s="36">
        <f>IF(OR(A808="",D808=""),"",IF(OR(F808="Cancelled",F808="Returned"),0,D808*TauxTotal))</f>
        <v/>
      </c>
      <c r="M808" s="36">
        <f>IF(K808="","",K808-L808)</f>
        <v/>
      </c>
      <c r="N808" s="40">
        <f>IF(OR(K808="",N(D808)=0),"",IF(OR(F808="Cancelled",F808="Returned"),"",M808/D808))</f>
        <v/>
      </c>
      <c r="O808" s="39">
        <f>IF(OR(A808="",B808=""),"",IFERROR(A808-INDEX('Stock'!$H$2:$H$1000,MATCH(B808,'Stock'!$A$2:$A$1000,0)),""))</f>
        <v/>
      </c>
      <c r="P808" s="41">
        <f>IF(G808="","",DATE(YEAR(G808),MONTH(G808),1))</f>
        <v/>
      </c>
    </row>
    <row r="809">
      <c r="A809" s="33" t="n"/>
      <c r="C809" s="38">
        <f>IF(B809="","",IFERROR(INDEX('Stock'!$C$2:$C$1000,MATCH(B809,'Stock'!$A$2:$A$1000,0)),""))</f>
        <v/>
      </c>
      <c r="D809" s="35" t="n"/>
      <c r="G809" s="33" t="n"/>
      <c r="H809" s="36">
        <f>IF(B809="","",IFERROR(INDEX('Stock'!$G$2:$G$1000,MATCH(B809,'Stock'!$A$2:$A$1000,0)),""))</f>
        <v/>
      </c>
      <c r="I809" s="36">
        <f>IF(A809="","",EmballageDefaut)</f>
        <v/>
      </c>
      <c r="J809" s="35" t="n"/>
      <c r="K809" s="36">
        <f>IF(OR(A809="",D809=""),"",IF(OR(F809="Cancelled",F809="Returned"),0,D809-N(H809)-N(I809)-N(J809)))</f>
        <v/>
      </c>
      <c r="L809" s="36">
        <f>IF(OR(A809="",D809=""),"",IF(OR(F809="Cancelled",F809="Returned"),0,D809*TauxTotal))</f>
        <v/>
      </c>
      <c r="M809" s="36">
        <f>IF(K809="","",K809-L809)</f>
        <v/>
      </c>
      <c r="N809" s="40">
        <f>IF(OR(K809="",N(D809)=0),"",IF(OR(F809="Cancelled",F809="Returned"),"",M809/D809))</f>
        <v/>
      </c>
      <c r="O809" s="39">
        <f>IF(OR(A809="",B809=""),"",IFERROR(A809-INDEX('Stock'!$H$2:$H$1000,MATCH(B809,'Stock'!$A$2:$A$1000,0)),""))</f>
        <v/>
      </c>
      <c r="P809" s="41">
        <f>IF(G809="","",DATE(YEAR(G809),MONTH(G809),1))</f>
        <v/>
      </c>
    </row>
    <row r="810">
      <c r="A810" s="33" t="n"/>
      <c r="C810" s="38">
        <f>IF(B810="","",IFERROR(INDEX('Stock'!$C$2:$C$1000,MATCH(B810,'Stock'!$A$2:$A$1000,0)),""))</f>
        <v/>
      </c>
      <c r="D810" s="35" t="n"/>
      <c r="G810" s="33" t="n"/>
      <c r="H810" s="36">
        <f>IF(B810="","",IFERROR(INDEX('Stock'!$G$2:$G$1000,MATCH(B810,'Stock'!$A$2:$A$1000,0)),""))</f>
        <v/>
      </c>
      <c r="I810" s="36">
        <f>IF(A810="","",EmballageDefaut)</f>
        <v/>
      </c>
      <c r="J810" s="35" t="n"/>
      <c r="K810" s="36">
        <f>IF(OR(A810="",D810=""),"",IF(OR(F810="Cancelled",F810="Returned"),0,D810-N(H810)-N(I810)-N(J810)))</f>
        <v/>
      </c>
      <c r="L810" s="36">
        <f>IF(OR(A810="",D810=""),"",IF(OR(F810="Cancelled",F810="Returned"),0,D810*TauxTotal))</f>
        <v/>
      </c>
      <c r="M810" s="36">
        <f>IF(K810="","",K810-L810)</f>
        <v/>
      </c>
      <c r="N810" s="40">
        <f>IF(OR(K810="",N(D810)=0),"",IF(OR(F810="Cancelled",F810="Returned"),"",M810/D810))</f>
        <v/>
      </c>
      <c r="O810" s="39">
        <f>IF(OR(A810="",B810=""),"",IFERROR(A810-INDEX('Stock'!$H$2:$H$1000,MATCH(B810,'Stock'!$A$2:$A$1000,0)),""))</f>
        <v/>
      </c>
      <c r="P810" s="41">
        <f>IF(G810="","",DATE(YEAR(G810),MONTH(G810),1))</f>
        <v/>
      </c>
    </row>
    <row r="811">
      <c r="A811" s="33" t="n"/>
      <c r="C811" s="38">
        <f>IF(B811="","",IFERROR(INDEX('Stock'!$C$2:$C$1000,MATCH(B811,'Stock'!$A$2:$A$1000,0)),""))</f>
        <v/>
      </c>
      <c r="D811" s="35" t="n"/>
      <c r="G811" s="33" t="n"/>
      <c r="H811" s="36">
        <f>IF(B811="","",IFERROR(INDEX('Stock'!$G$2:$G$1000,MATCH(B811,'Stock'!$A$2:$A$1000,0)),""))</f>
        <v/>
      </c>
      <c r="I811" s="36">
        <f>IF(A811="","",EmballageDefaut)</f>
        <v/>
      </c>
      <c r="J811" s="35" t="n"/>
      <c r="K811" s="36">
        <f>IF(OR(A811="",D811=""),"",IF(OR(F811="Cancelled",F811="Returned"),0,D811-N(H811)-N(I811)-N(J811)))</f>
        <v/>
      </c>
      <c r="L811" s="36">
        <f>IF(OR(A811="",D811=""),"",IF(OR(F811="Cancelled",F811="Returned"),0,D811*TauxTotal))</f>
        <v/>
      </c>
      <c r="M811" s="36">
        <f>IF(K811="","",K811-L811)</f>
        <v/>
      </c>
      <c r="N811" s="40">
        <f>IF(OR(K811="",N(D811)=0),"",IF(OR(F811="Cancelled",F811="Returned"),"",M811/D811))</f>
        <v/>
      </c>
      <c r="O811" s="39">
        <f>IF(OR(A811="",B811=""),"",IFERROR(A811-INDEX('Stock'!$H$2:$H$1000,MATCH(B811,'Stock'!$A$2:$A$1000,0)),""))</f>
        <v/>
      </c>
      <c r="P811" s="41">
        <f>IF(G811="","",DATE(YEAR(G811),MONTH(G811),1))</f>
        <v/>
      </c>
    </row>
    <row r="812">
      <c r="A812" s="33" t="n"/>
      <c r="C812" s="38">
        <f>IF(B812="","",IFERROR(INDEX('Stock'!$C$2:$C$1000,MATCH(B812,'Stock'!$A$2:$A$1000,0)),""))</f>
        <v/>
      </c>
      <c r="D812" s="35" t="n"/>
      <c r="G812" s="33" t="n"/>
      <c r="H812" s="36">
        <f>IF(B812="","",IFERROR(INDEX('Stock'!$G$2:$G$1000,MATCH(B812,'Stock'!$A$2:$A$1000,0)),""))</f>
        <v/>
      </c>
      <c r="I812" s="36">
        <f>IF(A812="","",EmballageDefaut)</f>
        <v/>
      </c>
      <c r="J812" s="35" t="n"/>
      <c r="K812" s="36">
        <f>IF(OR(A812="",D812=""),"",IF(OR(F812="Cancelled",F812="Returned"),0,D812-N(H812)-N(I812)-N(J812)))</f>
        <v/>
      </c>
      <c r="L812" s="36">
        <f>IF(OR(A812="",D812=""),"",IF(OR(F812="Cancelled",F812="Returned"),0,D812*TauxTotal))</f>
        <v/>
      </c>
      <c r="M812" s="36">
        <f>IF(K812="","",K812-L812)</f>
        <v/>
      </c>
      <c r="N812" s="40">
        <f>IF(OR(K812="",N(D812)=0),"",IF(OR(F812="Cancelled",F812="Returned"),"",M812/D812))</f>
        <v/>
      </c>
      <c r="O812" s="39">
        <f>IF(OR(A812="",B812=""),"",IFERROR(A812-INDEX('Stock'!$H$2:$H$1000,MATCH(B812,'Stock'!$A$2:$A$1000,0)),""))</f>
        <v/>
      </c>
      <c r="P812" s="41">
        <f>IF(G812="","",DATE(YEAR(G812),MONTH(G812),1))</f>
        <v/>
      </c>
    </row>
    <row r="813">
      <c r="A813" s="33" t="n"/>
      <c r="C813" s="38">
        <f>IF(B813="","",IFERROR(INDEX('Stock'!$C$2:$C$1000,MATCH(B813,'Stock'!$A$2:$A$1000,0)),""))</f>
        <v/>
      </c>
      <c r="D813" s="35" t="n"/>
      <c r="G813" s="33" t="n"/>
      <c r="H813" s="36">
        <f>IF(B813="","",IFERROR(INDEX('Stock'!$G$2:$G$1000,MATCH(B813,'Stock'!$A$2:$A$1000,0)),""))</f>
        <v/>
      </c>
      <c r="I813" s="36">
        <f>IF(A813="","",EmballageDefaut)</f>
        <v/>
      </c>
      <c r="J813" s="35" t="n"/>
      <c r="K813" s="36">
        <f>IF(OR(A813="",D813=""),"",IF(OR(F813="Cancelled",F813="Returned"),0,D813-N(H813)-N(I813)-N(J813)))</f>
        <v/>
      </c>
      <c r="L813" s="36">
        <f>IF(OR(A813="",D813=""),"",IF(OR(F813="Cancelled",F813="Returned"),0,D813*TauxTotal))</f>
        <v/>
      </c>
      <c r="M813" s="36">
        <f>IF(K813="","",K813-L813)</f>
        <v/>
      </c>
      <c r="N813" s="40">
        <f>IF(OR(K813="",N(D813)=0),"",IF(OR(F813="Cancelled",F813="Returned"),"",M813/D813))</f>
        <v/>
      </c>
      <c r="O813" s="39">
        <f>IF(OR(A813="",B813=""),"",IFERROR(A813-INDEX('Stock'!$H$2:$H$1000,MATCH(B813,'Stock'!$A$2:$A$1000,0)),""))</f>
        <v/>
      </c>
      <c r="P813" s="41">
        <f>IF(G813="","",DATE(YEAR(G813),MONTH(G813),1))</f>
        <v/>
      </c>
    </row>
    <row r="814">
      <c r="A814" s="33" t="n"/>
      <c r="C814" s="38">
        <f>IF(B814="","",IFERROR(INDEX('Stock'!$C$2:$C$1000,MATCH(B814,'Stock'!$A$2:$A$1000,0)),""))</f>
        <v/>
      </c>
      <c r="D814" s="35" t="n"/>
      <c r="G814" s="33" t="n"/>
      <c r="H814" s="36">
        <f>IF(B814="","",IFERROR(INDEX('Stock'!$G$2:$G$1000,MATCH(B814,'Stock'!$A$2:$A$1000,0)),""))</f>
        <v/>
      </c>
      <c r="I814" s="36">
        <f>IF(A814="","",EmballageDefaut)</f>
        <v/>
      </c>
      <c r="J814" s="35" t="n"/>
      <c r="K814" s="36">
        <f>IF(OR(A814="",D814=""),"",IF(OR(F814="Cancelled",F814="Returned"),0,D814-N(H814)-N(I814)-N(J814)))</f>
        <v/>
      </c>
      <c r="L814" s="36">
        <f>IF(OR(A814="",D814=""),"",IF(OR(F814="Cancelled",F814="Returned"),0,D814*TauxTotal))</f>
        <v/>
      </c>
      <c r="M814" s="36">
        <f>IF(K814="","",K814-L814)</f>
        <v/>
      </c>
      <c r="N814" s="40">
        <f>IF(OR(K814="",N(D814)=0),"",IF(OR(F814="Cancelled",F814="Returned"),"",M814/D814))</f>
        <v/>
      </c>
      <c r="O814" s="39">
        <f>IF(OR(A814="",B814=""),"",IFERROR(A814-INDEX('Stock'!$H$2:$H$1000,MATCH(B814,'Stock'!$A$2:$A$1000,0)),""))</f>
        <v/>
      </c>
      <c r="P814" s="41">
        <f>IF(G814="","",DATE(YEAR(G814),MONTH(G814),1))</f>
        <v/>
      </c>
    </row>
    <row r="815">
      <c r="A815" s="33" t="n"/>
      <c r="C815" s="38">
        <f>IF(B815="","",IFERROR(INDEX('Stock'!$C$2:$C$1000,MATCH(B815,'Stock'!$A$2:$A$1000,0)),""))</f>
        <v/>
      </c>
      <c r="D815" s="35" t="n"/>
      <c r="G815" s="33" t="n"/>
      <c r="H815" s="36">
        <f>IF(B815="","",IFERROR(INDEX('Stock'!$G$2:$G$1000,MATCH(B815,'Stock'!$A$2:$A$1000,0)),""))</f>
        <v/>
      </c>
      <c r="I815" s="36">
        <f>IF(A815="","",EmballageDefaut)</f>
        <v/>
      </c>
      <c r="J815" s="35" t="n"/>
      <c r="K815" s="36">
        <f>IF(OR(A815="",D815=""),"",IF(OR(F815="Cancelled",F815="Returned"),0,D815-N(H815)-N(I815)-N(J815)))</f>
        <v/>
      </c>
      <c r="L815" s="36">
        <f>IF(OR(A815="",D815=""),"",IF(OR(F815="Cancelled",F815="Returned"),0,D815*TauxTotal))</f>
        <v/>
      </c>
      <c r="M815" s="36">
        <f>IF(K815="","",K815-L815)</f>
        <v/>
      </c>
      <c r="N815" s="40">
        <f>IF(OR(K815="",N(D815)=0),"",IF(OR(F815="Cancelled",F815="Returned"),"",M815/D815))</f>
        <v/>
      </c>
      <c r="O815" s="39">
        <f>IF(OR(A815="",B815=""),"",IFERROR(A815-INDEX('Stock'!$H$2:$H$1000,MATCH(B815,'Stock'!$A$2:$A$1000,0)),""))</f>
        <v/>
      </c>
      <c r="P815" s="41">
        <f>IF(G815="","",DATE(YEAR(G815),MONTH(G815),1))</f>
        <v/>
      </c>
    </row>
    <row r="816">
      <c r="A816" s="33" t="n"/>
      <c r="C816" s="38">
        <f>IF(B816="","",IFERROR(INDEX('Stock'!$C$2:$C$1000,MATCH(B816,'Stock'!$A$2:$A$1000,0)),""))</f>
        <v/>
      </c>
      <c r="D816" s="35" t="n"/>
      <c r="G816" s="33" t="n"/>
      <c r="H816" s="36">
        <f>IF(B816="","",IFERROR(INDEX('Stock'!$G$2:$G$1000,MATCH(B816,'Stock'!$A$2:$A$1000,0)),""))</f>
        <v/>
      </c>
      <c r="I816" s="36">
        <f>IF(A816="","",EmballageDefaut)</f>
        <v/>
      </c>
      <c r="J816" s="35" t="n"/>
      <c r="K816" s="36">
        <f>IF(OR(A816="",D816=""),"",IF(OR(F816="Cancelled",F816="Returned"),0,D816-N(H816)-N(I816)-N(J816)))</f>
        <v/>
      </c>
      <c r="L816" s="36">
        <f>IF(OR(A816="",D816=""),"",IF(OR(F816="Cancelled",F816="Returned"),0,D816*TauxTotal))</f>
        <v/>
      </c>
      <c r="M816" s="36">
        <f>IF(K816="","",K816-L816)</f>
        <v/>
      </c>
      <c r="N816" s="40">
        <f>IF(OR(K816="",N(D816)=0),"",IF(OR(F816="Cancelled",F816="Returned"),"",M816/D816))</f>
        <v/>
      </c>
      <c r="O816" s="39">
        <f>IF(OR(A816="",B816=""),"",IFERROR(A816-INDEX('Stock'!$H$2:$H$1000,MATCH(B816,'Stock'!$A$2:$A$1000,0)),""))</f>
        <v/>
      </c>
      <c r="P816" s="41">
        <f>IF(G816="","",DATE(YEAR(G816),MONTH(G816),1))</f>
        <v/>
      </c>
    </row>
    <row r="817">
      <c r="A817" s="33" t="n"/>
      <c r="C817" s="38">
        <f>IF(B817="","",IFERROR(INDEX('Stock'!$C$2:$C$1000,MATCH(B817,'Stock'!$A$2:$A$1000,0)),""))</f>
        <v/>
      </c>
      <c r="D817" s="35" t="n"/>
      <c r="G817" s="33" t="n"/>
      <c r="H817" s="36">
        <f>IF(B817="","",IFERROR(INDEX('Stock'!$G$2:$G$1000,MATCH(B817,'Stock'!$A$2:$A$1000,0)),""))</f>
        <v/>
      </c>
      <c r="I817" s="36">
        <f>IF(A817="","",EmballageDefaut)</f>
        <v/>
      </c>
      <c r="J817" s="35" t="n"/>
      <c r="K817" s="36">
        <f>IF(OR(A817="",D817=""),"",IF(OR(F817="Cancelled",F817="Returned"),0,D817-N(H817)-N(I817)-N(J817)))</f>
        <v/>
      </c>
      <c r="L817" s="36">
        <f>IF(OR(A817="",D817=""),"",IF(OR(F817="Cancelled",F817="Returned"),0,D817*TauxTotal))</f>
        <v/>
      </c>
      <c r="M817" s="36">
        <f>IF(K817="","",K817-L817)</f>
        <v/>
      </c>
      <c r="N817" s="40">
        <f>IF(OR(K817="",N(D817)=0),"",IF(OR(F817="Cancelled",F817="Returned"),"",M817/D817))</f>
        <v/>
      </c>
      <c r="O817" s="39">
        <f>IF(OR(A817="",B817=""),"",IFERROR(A817-INDEX('Stock'!$H$2:$H$1000,MATCH(B817,'Stock'!$A$2:$A$1000,0)),""))</f>
        <v/>
      </c>
      <c r="P817" s="41">
        <f>IF(G817="","",DATE(YEAR(G817),MONTH(G817),1))</f>
        <v/>
      </c>
    </row>
    <row r="818">
      <c r="A818" s="33" t="n"/>
      <c r="C818" s="38">
        <f>IF(B818="","",IFERROR(INDEX('Stock'!$C$2:$C$1000,MATCH(B818,'Stock'!$A$2:$A$1000,0)),""))</f>
        <v/>
      </c>
      <c r="D818" s="35" t="n"/>
      <c r="G818" s="33" t="n"/>
      <c r="H818" s="36">
        <f>IF(B818="","",IFERROR(INDEX('Stock'!$G$2:$G$1000,MATCH(B818,'Stock'!$A$2:$A$1000,0)),""))</f>
        <v/>
      </c>
      <c r="I818" s="36">
        <f>IF(A818="","",EmballageDefaut)</f>
        <v/>
      </c>
      <c r="J818" s="35" t="n"/>
      <c r="K818" s="36">
        <f>IF(OR(A818="",D818=""),"",IF(OR(F818="Cancelled",F818="Returned"),0,D818-N(H818)-N(I818)-N(J818)))</f>
        <v/>
      </c>
      <c r="L818" s="36">
        <f>IF(OR(A818="",D818=""),"",IF(OR(F818="Cancelled",F818="Returned"),0,D818*TauxTotal))</f>
        <v/>
      </c>
      <c r="M818" s="36">
        <f>IF(K818="","",K818-L818)</f>
        <v/>
      </c>
      <c r="N818" s="40">
        <f>IF(OR(K818="",N(D818)=0),"",IF(OR(F818="Cancelled",F818="Returned"),"",M818/D818))</f>
        <v/>
      </c>
      <c r="O818" s="39">
        <f>IF(OR(A818="",B818=""),"",IFERROR(A818-INDEX('Stock'!$H$2:$H$1000,MATCH(B818,'Stock'!$A$2:$A$1000,0)),""))</f>
        <v/>
      </c>
      <c r="P818" s="41">
        <f>IF(G818="","",DATE(YEAR(G818),MONTH(G818),1))</f>
        <v/>
      </c>
    </row>
    <row r="819">
      <c r="A819" s="33" t="n"/>
      <c r="C819" s="38">
        <f>IF(B819="","",IFERROR(INDEX('Stock'!$C$2:$C$1000,MATCH(B819,'Stock'!$A$2:$A$1000,0)),""))</f>
        <v/>
      </c>
      <c r="D819" s="35" t="n"/>
      <c r="G819" s="33" t="n"/>
      <c r="H819" s="36">
        <f>IF(B819="","",IFERROR(INDEX('Stock'!$G$2:$G$1000,MATCH(B819,'Stock'!$A$2:$A$1000,0)),""))</f>
        <v/>
      </c>
      <c r="I819" s="36">
        <f>IF(A819="","",EmballageDefaut)</f>
        <v/>
      </c>
      <c r="J819" s="35" t="n"/>
      <c r="K819" s="36">
        <f>IF(OR(A819="",D819=""),"",IF(OR(F819="Cancelled",F819="Returned"),0,D819-N(H819)-N(I819)-N(J819)))</f>
        <v/>
      </c>
      <c r="L819" s="36">
        <f>IF(OR(A819="",D819=""),"",IF(OR(F819="Cancelled",F819="Returned"),0,D819*TauxTotal))</f>
        <v/>
      </c>
      <c r="M819" s="36">
        <f>IF(K819="","",K819-L819)</f>
        <v/>
      </c>
      <c r="N819" s="40">
        <f>IF(OR(K819="",N(D819)=0),"",IF(OR(F819="Cancelled",F819="Returned"),"",M819/D819))</f>
        <v/>
      </c>
      <c r="O819" s="39">
        <f>IF(OR(A819="",B819=""),"",IFERROR(A819-INDEX('Stock'!$H$2:$H$1000,MATCH(B819,'Stock'!$A$2:$A$1000,0)),""))</f>
        <v/>
      </c>
      <c r="P819" s="41">
        <f>IF(G819="","",DATE(YEAR(G819),MONTH(G819),1))</f>
        <v/>
      </c>
    </row>
    <row r="820">
      <c r="A820" s="33" t="n"/>
      <c r="C820" s="38">
        <f>IF(B820="","",IFERROR(INDEX('Stock'!$C$2:$C$1000,MATCH(B820,'Stock'!$A$2:$A$1000,0)),""))</f>
        <v/>
      </c>
      <c r="D820" s="35" t="n"/>
      <c r="G820" s="33" t="n"/>
      <c r="H820" s="36">
        <f>IF(B820="","",IFERROR(INDEX('Stock'!$G$2:$G$1000,MATCH(B820,'Stock'!$A$2:$A$1000,0)),""))</f>
        <v/>
      </c>
      <c r="I820" s="36">
        <f>IF(A820="","",EmballageDefaut)</f>
        <v/>
      </c>
      <c r="J820" s="35" t="n"/>
      <c r="K820" s="36">
        <f>IF(OR(A820="",D820=""),"",IF(OR(F820="Cancelled",F820="Returned"),0,D820-N(H820)-N(I820)-N(J820)))</f>
        <v/>
      </c>
      <c r="L820" s="36">
        <f>IF(OR(A820="",D820=""),"",IF(OR(F820="Cancelled",F820="Returned"),0,D820*TauxTotal))</f>
        <v/>
      </c>
      <c r="M820" s="36">
        <f>IF(K820="","",K820-L820)</f>
        <v/>
      </c>
      <c r="N820" s="40">
        <f>IF(OR(K820="",N(D820)=0),"",IF(OR(F820="Cancelled",F820="Returned"),"",M820/D820))</f>
        <v/>
      </c>
      <c r="O820" s="39">
        <f>IF(OR(A820="",B820=""),"",IFERROR(A820-INDEX('Stock'!$H$2:$H$1000,MATCH(B820,'Stock'!$A$2:$A$1000,0)),""))</f>
        <v/>
      </c>
      <c r="P820" s="41">
        <f>IF(G820="","",DATE(YEAR(G820),MONTH(G820),1))</f>
        <v/>
      </c>
    </row>
    <row r="821">
      <c r="A821" s="33" t="n"/>
      <c r="C821" s="38">
        <f>IF(B821="","",IFERROR(INDEX('Stock'!$C$2:$C$1000,MATCH(B821,'Stock'!$A$2:$A$1000,0)),""))</f>
        <v/>
      </c>
      <c r="D821" s="35" t="n"/>
      <c r="G821" s="33" t="n"/>
      <c r="H821" s="36">
        <f>IF(B821="","",IFERROR(INDEX('Stock'!$G$2:$G$1000,MATCH(B821,'Stock'!$A$2:$A$1000,0)),""))</f>
        <v/>
      </c>
      <c r="I821" s="36">
        <f>IF(A821="","",EmballageDefaut)</f>
        <v/>
      </c>
      <c r="J821" s="35" t="n"/>
      <c r="K821" s="36">
        <f>IF(OR(A821="",D821=""),"",IF(OR(F821="Cancelled",F821="Returned"),0,D821-N(H821)-N(I821)-N(J821)))</f>
        <v/>
      </c>
      <c r="L821" s="36">
        <f>IF(OR(A821="",D821=""),"",IF(OR(F821="Cancelled",F821="Returned"),0,D821*TauxTotal))</f>
        <v/>
      </c>
      <c r="M821" s="36">
        <f>IF(K821="","",K821-L821)</f>
        <v/>
      </c>
      <c r="N821" s="40">
        <f>IF(OR(K821="",N(D821)=0),"",IF(OR(F821="Cancelled",F821="Returned"),"",M821/D821))</f>
        <v/>
      </c>
      <c r="O821" s="39">
        <f>IF(OR(A821="",B821=""),"",IFERROR(A821-INDEX('Stock'!$H$2:$H$1000,MATCH(B821,'Stock'!$A$2:$A$1000,0)),""))</f>
        <v/>
      </c>
      <c r="P821" s="41">
        <f>IF(G821="","",DATE(YEAR(G821),MONTH(G821),1))</f>
        <v/>
      </c>
    </row>
    <row r="822">
      <c r="A822" s="33" t="n"/>
      <c r="C822" s="38">
        <f>IF(B822="","",IFERROR(INDEX('Stock'!$C$2:$C$1000,MATCH(B822,'Stock'!$A$2:$A$1000,0)),""))</f>
        <v/>
      </c>
      <c r="D822" s="35" t="n"/>
      <c r="G822" s="33" t="n"/>
      <c r="H822" s="36">
        <f>IF(B822="","",IFERROR(INDEX('Stock'!$G$2:$G$1000,MATCH(B822,'Stock'!$A$2:$A$1000,0)),""))</f>
        <v/>
      </c>
      <c r="I822" s="36">
        <f>IF(A822="","",EmballageDefaut)</f>
        <v/>
      </c>
      <c r="J822" s="35" t="n"/>
      <c r="K822" s="36">
        <f>IF(OR(A822="",D822=""),"",IF(OR(F822="Cancelled",F822="Returned"),0,D822-N(H822)-N(I822)-N(J822)))</f>
        <v/>
      </c>
      <c r="L822" s="36">
        <f>IF(OR(A822="",D822=""),"",IF(OR(F822="Cancelled",F822="Returned"),0,D822*TauxTotal))</f>
        <v/>
      </c>
      <c r="M822" s="36">
        <f>IF(K822="","",K822-L822)</f>
        <v/>
      </c>
      <c r="N822" s="40">
        <f>IF(OR(K822="",N(D822)=0),"",IF(OR(F822="Cancelled",F822="Returned"),"",M822/D822))</f>
        <v/>
      </c>
      <c r="O822" s="39">
        <f>IF(OR(A822="",B822=""),"",IFERROR(A822-INDEX('Stock'!$H$2:$H$1000,MATCH(B822,'Stock'!$A$2:$A$1000,0)),""))</f>
        <v/>
      </c>
      <c r="P822" s="41">
        <f>IF(G822="","",DATE(YEAR(G822),MONTH(G822),1))</f>
        <v/>
      </c>
    </row>
    <row r="823">
      <c r="A823" s="33" t="n"/>
      <c r="C823" s="38">
        <f>IF(B823="","",IFERROR(INDEX('Stock'!$C$2:$C$1000,MATCH(B823,'Stock'!$A$2:$A$1000,0)),""))</f>
        <v/>
      </c>
      <c r="D823" s="35" t="n"/>
      <c r="G823" s="33" t="n"/>
      <c r="H823" s="36">
        <f>IF(B823="","",IFERROR(INDEX('Stock'!$G$2:$G$1000,MATCH(B823,'Stock'!$A$2:$A$1000,0)),""))</f>
        <v/>
      </c>
      <c r="I823" s="36">
        <f>IF(A823="","",EmballageDefaut)</f>
        <v/>
      </c>
      <c r="J823" s="35" t="n"/>
      <c r="K823" s="36">
        <f>IF(OR(A823="",D823=""),"",IF(OR(F823="Cancelled",F823="Returned"),0,D823-N(H823)-N(I823)-N(J823)))</f>
        <v/>
      </c>
      <c r="L823" s="36">
        <f>IF(OR(A823="",D823=""),"",IF(OR(F823="Cancelled",F823="Returned"),0,D823*TauxTotal))</f>
        <v/>
      </c>
      <c r="M823" s="36">
        <f>IF(K823="","",K823-L823)</f>
        <v/>
      </c>
      <c r="N823" s="40">
        <f>IF(OR(K823="",N(D823)=0),"",IF(OR(F823="Cancelled",F823="Returned"),"",M823/D823))</f>
        <v/>
      </c>
      <c r="O823" s="39">
        <f>IF(OR(A823="",B823=""),"",IFERROR(A823-INDEX('Stock'!$H$2:$H$1000,MATCH(B823,'Stock'!$A$2:$A$1000,0)),""))</f>
        <v/>
      </c>
      <c r="P823" s="41">
        <f>IF(G823="","",DATE(YEAR(G823),MONTH(G823),1))</f>
        <v/>
      </c>
    </row>
    <row r="824">
      <c r="A824" s="33" t="n"/>
      <c r="C824" s="38">
        <f>IF(B824="","",IFERROR(INDEX('Stock'!$C$2:$C$1000,MATCH(B824,'Stock'!$A$2:$A$1000,0)),""))</f>
        <v/>
      </c>
      <c r="D824" s="35" t="n"/>
      <c r="G824" s="33" t="n"/>
      <c r="H824" s="36">
        <f>IF(B824="","",IFERROR(INDEX('Stock'!$G$2:$G$1000,MATCH(B824,'Stock'!$A$2:$A$1000,0)),""))</f>
        <v/>
      </c>
      <c r="I824" s="36">
        <f>IF(A824="","",EmballageDefaut)</f>
        <v/>
      </c>
      <c r="J824" s="35" t="n"/>
      <c r="K824" s="36">
        <f>IF(OR(A824="",D824=""),"",IF(OR(F824="Cancelled",F824="Returned"),0,D824-N(H824)-N(I824)-N(J824)))</f>
        <v/>
      </c>
      <c r="L824" s="36">
        <f>IF(OR(A824="",D824=""),"",IF(OR(F824="Cancelled",F824="Returned"),0,D824*TauxTotal))</f>
        <v/>
      </c>
      <c r="M824" s="36">
        <f>IF(K824="","",K824-L824)</f>
        <v/>
      </c>
      <c r="N824" s="40">
        <f>IF(OR(K824="",N(D824)=0),"",IF(OR(F824="Cancelled",F824="Returned"),"",M824/D824))</f>
        <v/>
      </c>
      <c r="O824" s="39">
        <f>IF(OR(A824="",B824=""),"",IFERROR(A824-INDEX('Stock'!$H$2:$H$1000,MATCH(B824,'Stock'!$A$2:$A$1000,0)),""))</f>
        <v/>
      </c>
      <c r="P824" s="41">
        <f>IF(G824="","",DATE(YEAR(G824),MONTH(G824),1))</f>
        <v/>
      </c>
    </row>
    <row r="825">
      <c r="A825" s="33" t="n"/>
      <c r="C825" s="38">
        <f>IF(B825="","",IFERROR(INDEX('Stock'!$C$2:$C$1000,MATCH(B825,'Stock'!$A$2:$A$1000,0)),""))</f>
        <v/>
      </c>
      <c r="D825" s="35" t="n"/>
      <c r="G825" s="33" t="n"/>
      <c r="H825" s="36">
        <f>IF(B825="","",IFERROR(INDEX('Stock'!$G$2:$G$1000,MATCH(B825,'Stock'!$A$2:$A$1000,0)),""))</f>
        <v/>
      </c>
      <c r="I825" s="36">
        <f>IF(A825="","",EmballageDefaut)</f>
        <v/>
      </c>
      <c r="J825" s="35" t="n"/>
      <c r="K825" s="36">
        <f>IF(OR(A825="",D825=""),"",IF(OR(F825="Cancelled",F825="Returned"),0,D825-N(H825)-N(I825)-N(J825)))</f>
        <v/>
      </c>
      <c r="L825" s="36">
        <f>IF(OR(A825="",D825=""),"",IF(OR(F825="Cancelled",F825="Returned"),0,D825*TauxTotal))</f>
        <v/>
      </c>
      <c r="M825" s="36">
        <f>IF(K825="","",K825-L825)</f>
        <v/>
      </c>
      <c r="N825" s="40">
        <f>IF(OR(K825="",N(D825)=0),"",IF(OR(F825="Cancelled",F825="Returned"),"",M825/D825))</f>
        <v/>
      </c>
      <c r="O825" s="39">
        <f>IF(OR(A825="",B825=""),"",IFERROR(A825-INDEX('Stock'!$H$2:$H$1000,MATCH(B825,'Stock'!$A$2:$A$1000,0)),""))</f>
        <v/>
      </c>
      <c r="P825" s="41">
        <f>IF(G825="","",DATE(YEAR(G825),MONTH(G825),1))</f>
        <v/>
      </c>
    </row>
    <row r="826">
      <c r="A826" s="33" t="n"/>
      <c r="C826" s="38">
        <f>IF(B826="","",IFERROR(INDEX('Stock'!$C$2:$C$1000,MATCH(B826,'Stock'!$A$2:$A$1000,0)),""))</f>
        <v/>
      </c>
      <c r="D826" s="35" t="n"/>
      <c r="G826" s="33" t="n"/>
      <c r="H826" s="36">
        <f>IF(B826="","",IFERROR(INDEX('Stock'!$G$2:$G$1000,MATCH(B826,'Stock'!$A$2:$A$1000,0)),""))</f>
        <v/>
      </c>
      <c r="I826" s="36">
        <f>IF(A826="","",EmballageDefaut)</f>
        <v/>
      </c>
      <c r="J826" s="35" t="n"/>
      <c r="K826" s="36">
        <f>IF(OR(A826="",D826=""),"",IF(OR(F826="Cancelled",F826="Returned"),0,D826-N(H826)-N(I826)-N(J826)))</f>
        <v/>
      </c>
      <c r="L826" s="36">
        <f>IF(OR(A826="",D826=""),"",IF(OR(F826="Cancelled",F826="Returned"),0,D826*TauxTotal))</f>
        <v/>
      </c>
      <c r="M826" s="36">
        <f>IF(K826="","",K826-L826)</f>
        <v/>
      </c>
      <c r="N826" s="40">
        <f>IF(OR(K826="",N(D826)=0),"",IF(OR(F826="Cancelled",F826="Returned"),"",M826/D826))</f>
        <v/>
      </c>
      <c r="O826" s="39">
        <f>IF(OR(A826="",B826=""),"",IFERROR(A826-INDEX('Stock'!$H$2:$H$1000,MATCH(B826,'Stock'!$A$2:$A$1000,0)),""))</f>
        <v/>
      </c>
      <c r="P826" s="41">
        <f>IF(G826="","",DATE(YEAR(G826),MONTH(G826),1))</f>
        <v/>
      </c>
    </row>
    <row r="827">
      <c r="A827" s="33" t="n"/>
      <c r="C827" s="38">
        <f>IF(B827="","",IFERROR(INDEX('Stock'!$C$2:$C$1000,MATCH(B827,'Stock'!$A$2:$A$1000,0)),""))</f>
        <v/>
      </c>
      <c r="D827" s="35" t="n"/>
      <c r="G827" s="33" t="n"/>
      <c r="H827" s="36">
        <f>IF(B827="","",IFERROR(INDEX('Stock'!$G$2:$G$1000,MATCH(B827,'Stock'!$A$2:$A$1000,0)),""))</f>
        <v/>
      </c>
      <c r="I827" s="36">
        <f>IF(A827="","",EmballageDefaut)</f>
        <v/>
      </c>
      <c r="J827" s="35" t="n"/>
      <c r="K827" s="36">
        <f>IF(OR(A827="",D827=""),"",IF(OR(F827="Cancelled",F827="Returned"),0,D827-N(H827)-N(I827)-N(J827)))</f>
        <v/>
      </c>
      <c r="L827" s="36">
        <f>IF(OR(A827="",D827=""),"",IF(OR(F827="Cancelled",F827="Returned"),0,D827*TauxTotal))</f>
        <v/>
      </c>
      <c r="M827" s="36">
        <f>IF(K827="","",K827-L827)</f>
        <v/>
      </c>
      <c r="N827" s="40">
        <f>IF(OR(K827="",N(D827)=0),"",IF(OR(F827="Cancelled",F827="Returned"),"",M827/D827))</f>
        <v/>
      </c>
      <c r="O827" s="39">
        <f>IF(OR(A827="",B827=""),"",IFERROR(A827-INDEX('Stock'!$H$2:$H$1000,MATCH(B827,'Stock'!$A$2:$A$1000,0)),""))</f>
        <v/>
      </c>
      <c r="P827" s="41">
        <f>IF(G827="","",DATE(YEAR(G827),MONTH(G827),1))</f>
        <v/>
      </c>
    </row>
    <row r="828">
      <c r="A828" s="33" t="n"/>
      <c r="C828" s="38">
        <f>IF(B828="","",IFERROR(INDEX('Stock'!$C$2:$C$1000,MATCH(B828,'Stock'!$A$2:$A$1000,0)),""))</f>
        <v/>
      </c>
      <c r="D828" s="35" t="n"/>
      <c r="G828" s="33" t="n"/>
      <c r="H828" s="36">
        <f>IF(B828="","",IFERROR(INDEX('Stock'!$G$2:$G$1000,MATCH(B828,'Stock'!$A$2:$A$1000,0)),""))</f>
        <v/>
      </c>
      <c r="I828" s="36">
        <f>IF(A828="","",EmballageDefaut)</f>
        <v/>
      </c>
      <c r="J828" s="35" t="n"/>
      <c r="K828" s="36">
        <f>IF(OR(A828="",D828=""),"",IF(OR(F828="Cancelled",F828="Returned"),0,D828-N(H828)-N(I828)-N(J828)))</f>
        <v/>
      </c>
      <c r="L828" s="36">
        <f>IF(OR(A828="",D828=""),"",IF(OR(F828="Cancelled",F828="Returned"),0,D828*TauxTotal))</f>
        <v/>
      </c>
      <c r="M828" s="36">
        <f>IF(K828="","",K828-L828)</f>
        <v/>
      </c>
      <c r="N828" s="40">
        <f>IF(OR(K828="",N(D828)=0),"",IF(OR(F828="Cancelled",F828="Returned"),"",M828/D828))</f>
        <v/>
      </c>
      <c r="O828" s="39">
        <f>IF(OR(A828="",B828=""),"",IFERROR(A828-INDEX('Stock'!$H$2:$H$1000,MATCH(B828,'Stock'!$A$2:$A$1000,0)),""))</f>
        <v/>
      </c>
      <c r="P828" s="41">
        <f>IF(G828="","",DATE(YEAR(G828),MONTH(G828),1))</f>
        <v/>
      </c>
    </row>
    <row r="829">
      <c r="A829" s="33" t="n"/>
      <c r="C829" s="38">
        <f>IF(B829="","",IFERROR(INDEX('Stock'!$C$2:$C$1000,MATCH(B829,'Stock'!$A$2:$A$1000,0)),""))</f>
        <v/>
      </c>
      <c r="D829" s="35" t="n"/>
      <c r="G829" s="33" t="n"/>
      <c r="H829" s="36">
        <f>IF(B829="","",IFERROR(INDEX('Stock'!$G$2:$G$1000,MATCH(B829,'Stock'!$A$2:$A$1000,0)),""))</f>
        <v/>
      </c>
      <c r="I829" s="36">
        <f>IF(A829="","",EmballageDefaut)</f>
        <v/>
      </c>
      <c r="J829" s="35" t="n"/>
      <c r="K829" s="36">
        <f>IF(OR(A829="",D829=""),"",IF(OR(F829="Cancelled",F829="Returned"),0,D829-N(H829)-N(I829)-N(J829)))</f>
        <v/>
      </c>
      <c r="L829" s="36">
        <f>IF(OR(A829="",D829=""),"",IF(OR(F829="Cancelled",F829="Returned"),0,D829*TauxTotal))</f>
        <v/>
      </c>
      <c r="M829" s="36">
        <f>IF(K829="","",K829-L829)</f>
        <v/>
      </c>
      <c r="N829" s="40">
        <f>IF(OR(K829="",N(D829)=0),"",IF(OR(F829="Cancelled",F829="Returned"),"",M829/D829))</f>
        <v/>
      </c>
      <c r="O829" s="39">
        <f>IF(OR(A829="",B829=""),"",IFERROR(A829-INDEX('Stock'!$H$2:$H$1000,MATCH(B829,'Stock'!$A$2:$A$1000,0)),""))</f>
        <v/>
      </c>
      <c r="P829" s="41">
        <f>IF(G829="","",DATE(YEAR(G829),MONTH(G829),1))</f>
        <v/>
      </c>
    </row>
    <row r="830">
      <c r="A830" s="33" t="n"/>
      <c r="C830" s="38">
        <f>IF(B830="","",IFERROR(INDEX('Stock'!$C$2:$C$1000,MATCH(B830,'Stock'!$A$2:$A$1000,0)),""))</f>
        <v/>
      </c>
      <c r="D830" s="35" t="n"/>
      <c r="G830" s="33" t="n"/>
      <c r="H830" s="36">
        <f>IF(B830="","",IFERROR(INDEX('Stock'!$G$2:$G$1000,MATCH(B830,'Stock'!$A$2:$A$1000,0)),""))</f>
        <v/>
      </c>
      <c r="I830" s="36">
        <f>IF(A830="","",EmballageDefaut)</f>
        <v/>
      </c>
      <c r="J830" s="35" t="n"/>
      <c r="K830" s="36">
        <f>IF(OR(A830="",D830=""),"",IF(OR(F830="Cancelled",F830="Returned"),0,D830-N(H830)-N(I830)-N(J830)))</f>
        <v/>
      </c>
      <c r="L830" s="36">
        <f>IF(OR(A830="",D830=""),"",IF(OR(F830="Cancelled",F830="Returned"),0,D830*TauxTotal))</f>
        <v/>
      </c>
      <c r="M830" s="36">
        <f>IF(K830="","",K830-L830)</f>
        <v/>
      </c>
      <c r="N830" s="40">
        <f>IF(OR(K830="",N(D830)=0),"",IF(OR(F830="Cancelled",F830="Returned"),"",M830/D830))</f>
        <v/>
      </c>
      <c r="O830" s="39">
        <f>IF(OR(A830="",B830=""),"",IFERROR(A830-INDEX('Stock'!$H$2:$H$1000,MATCH(B830,'Stock'!$A$2:$A$1000,0)),""))</f>
        <v/>
      </c>
      <c r="P830" s="41">
        <f>IF(G830="","",DATE(YEAR(G830),MONTH(G830),1))</f>
        <v/>
      </c>
    </row>
    <row r="831">
      <c r="A831" s="33" t="n"/>
      <c r="C831" s="38">
        <f>IF(B831="","",IFERROR(INDEX('Stock'!$C$2:$C$1000,MATCH(B831,'Stock'!$A$2:$A$1000,0)),""))</f>
        <v/>
      </c>
      <c r="D831" s="35" t="n"/>
      <c r="G831" s="33" t="n"/>
      <c r="H831" s="36">
        <f>IF(B831="","",IFERROR(INDEX('Stock'!$G$2:$G$1000,MATCH(B831,'Stock'!$A$2:$A$1000,0)),""))</f>
        <v/>
      </c>
      <c r="I831" s="36">
        <f>IF(A831="","",EmballageDefaut)</f>
        <v/>
      </c>
      <c r="J831" s="35" t="n"/>
      <c r="K831" s="36">
        <f>IF(OR(A831="",D831=""),"",IF(OR(F831="Cancelled",F831="Returned"),0,D831-N(H831)-N(I831)-N(J831)))</f>
        <v/>
      </c>
      <c r="L831" s="36">
        <f>IF(OR(A831="",D831=""),"",IF(OR(F831="Cancelled",F831="Returned"),0,D831*TauxTotal))</f>
        <v/>
      </c>
      <c r="M831" s="36">
        <f>IF(K831="","",K831-L831)</f>
        <v/>
      </c>
      <c r="N831" s="40">
        <f>IF(OR(K831="",N(D831)=0),"",IF(OR(F831="Cancelled",F831="Returned"),"",M831/D831))</f>
        <v/>
      </c>
      <c r="O831" s="39">
        <f>IF(OR(A831="",B831=""),"",IFERROR(A831-INDEX('Stock'!$H$2:$H$1000,MATCH(B831,'Stock'!$A$2:$A$1000,0)),""))</f>
        <v/>
      </c>
      <c r="P831" s="41">
        <f>IF(G831="","",DATE(YEAR(G831),MONTH(G831),1))</f>
        <v/>
      </c>
    </row>
    <row r="832">
      <c r="A832" s="33" t="n"/>
      <c r="C832" s="38">
        <f>IF(B832="","",IFERROR(INDEX('Stock'!$C$2:$C$1000,MATCH(B832,'Stock'!$A$2:$A$1000,0)),""))</f>
        <v/>
      </c>
      <c r="D832" s="35" t="n"/>
      <c r="G832" s="33" t="n"/>
      <c r="H832" s="36">
        <f>IF(B832="","",IFERROR(INDEX('Stock'!$G$2:$G$1000,MATCH(B832,'Stock'!$A$2:$A$1000,0)),""))</f>
        <v/>
      </c>
      <c r="I832" s="36">
        <f>IF(A832="","",EmballageDefaut)</f>
        <v/>
      </c>
      <c r="J832" s="35" t="n"/>
      <c r="K832" s="36">
        <f>IF(OR(A832="",D832=""),"",IF(OR(F832="Cancelled",F832="Returned"),0,D832-N(H832)-N(I832)-N(J832)))</f>
        <v/>
      </c>
      <c r="L832" s="36">
        <f>IF(OR(A832="",D832=""),"",IF(OR(F832="Cancelled",F832="Returned"),0,D832*TauxTotal))</f>
        <v/>
      </c>
      <c r="M832" s="36">
        <f>IF(K832="","",K832-L832)</f>
        <v/>
      </c>
      <c r="N832" s="40">
        <f>IF(OR(K832="",N(D832)=0),"",IF(OR(F832="Cancelled",F832="Returned"),"",M832/D832))</f>
        <v/>
      </c>
      <c r="O832" s="39">
        <f>IF(OR(A832="",B832=""),"",IFERROR(A832-INDEX('Stock'!$H$2:$H$1000,MATCH(B832,'Stock'!$A$2:$A$1000,0)),""))</f>
        <v/>
      </c>
      <c r="P832" s="41">
        <f>IF(G832="","",DATE(YEAR(G832),MONTH(G832),1))</f>
        <v/>
      </c>
    </row>
    <row r="833">
      <c r="A833" s="33" t="n"/>
      <c r="C833" s="38">
        <f>IF(B833="","",IFERROR(INDEX('Stock'!$C$2:$C$1000,MATCH(B833,'Stock'!$A$2:$A$1000,0)),""))</f>
        <v/>
      </c>
      <c r="D833" s="35" t="n"/>
      <c r="G833" s="33" t="n"/>
      <c r="H833" s="36">
        <f>IF(B833="","",IFERROR(INDEX('Stock'!$G$2:$G$1000,MATCH(B833,'Stock'!$A$2:$A$1000,0)),""))</f>
        <v/>
      </c>
      <c r="I833" s="36">
        <f>IF(A833="","",EmballageDefaut)</f>
        <v/>
      </c>
      <c r="J833" s="35" t="n"/>
      <c r="K833" s="36">
        <f>IF(OR(A833="",D833=""),"",IF(OR(F833="Cancelled",F833="Returned"),0,D833-N(H833)-N(I833)-N(J833)))</f>
        <v/>
      </c>
      <c r="L833" s="36">
        <f>IF(OR(A833="",D833=""),"",IF(OR(F833="Cancelled",F833="Returned"),0,D833*TauxTotal))</f>
        <v/>
      </c>
      <c r="M833" s="36">
        <f>IF(K833="","",K833-L833)</f>
        <v/>
      </c>
      <c r="N833" s="40">
        <f>IF(OR(K833="",N(D833)=0),"",IF(OR(F833="Cancelled",F833="Returned"),"",M833/D833))</f>
        <v/>
      </c>
      <c r="O833" s="39">
        <f>IF(OR(A833="",B833=""),"",IFERROR(A833-INDEX('Stock'!$H$2:$H$1000,MATCH(B833,'Stock'!$A$2:$A$1000,0)),""))</f>
        <v/>
      </c>
      <c r="P833" s="41">
        <f>IF(G833="","",DATE(YEAR(G833),MONTH(G833),1))</f>
        <v/>
      </c>
    </row>
    <row r="834">
      <c r="A834" s="33" t="n"/>
      <c r="C834" s="38">
        <f>IF(B834="","",IFERROR(INDEX('Stock'!$C$2:$C$1000,MATCH(B834,'Stock'!$A$2:$A$1000,0)),""))</f>
        <v/>
      </c>
      <c r="D834" s="35" t="n"/>
      <c r="G834" s="33" t="n"/>
      <c r="H834" s="36">
        <f>IF(B834="","",IFERROR(INDEX('Stock'!$G$2:$G$1000,MATCH(B834,'Stock'!$A$2:$A$1000,0)),""))</f>
        <v/>
      </c>
      <c r="I834" s="36">
        <f>IF(A834="","",EmballageDefaut)</f>
        <v/>
      </c>
      <c r="J834" s="35" t="n"/>
      <c r="K834" s="36">
        <f>IF(OR(A834="",D834=""),"",IF(OR(F834="Cancelled",F834="Returned"),0,D834-N(H834)-N(I834)-N(J834)))</f>
        <v/>
      </c>
      <c r="L834" s="36">
        <f>IF(OR(A834="",D834=""),"",IF(OR(F834="Cancelled",F834="Returned"),0,D834*TauxTotal))</f>
        <v/>
      </c>
      <c r="M834" s="36">
        <f>IF(K834="","",K834-L834)</f>
        <v/>
      </c>
      <c r="N834" s="40">
        <f>IF(OR(K834="",N(D834)=0),"",IF(OR(F834="Cancelled",F834="Returned"),"",M834/D834))</f>
        <v/>
      </c>
      <c r="O834" s="39">
        <f>IF(OR(A834="",B834=""),"",IFERROR(A834-INDEX('Stock'!$H$2:$H$1000,MATCH(B834,'Stock'!$A$2:$A$1000,0)),""))</f>
        <v/>
      </c>
      <c r="P834" s="41">
        <f>IF(G834="","",DATE(YEAR(G834),MONTH(G834),1))</f>
        <v/>
      </c>
    </row>
    <row r="835">
      <c r="A835" s="33" t="n"/>
      <c r="C835" s="38">
        <f>IF(B835="","",IFERROR(INDEX('Stock'!$C$2:$C$1000,MATCH(B835,'Stock'!$A$2:$A$1000,0)),""))</f>
        <v/>
      </c>
      <c r="D835" s="35" t="n"/>
      <c r="G835" s="33" t="n"/>
      <c r="H835" s="36">
        <f>IF(B835="","",IFERROR(INDEX('Stock'!$G$2:$G$1000,MATCH(B835,'Stock'!$A$2:$A$1000,0)),""))</f>
        <v/>
      </c>
      <c r="I835" s="36">
        <f>IF(A835="","",EmballageDefaut)</f>
        <v/>
      </c>
      <c r="J835" s="35" t="n"/>
      <c r="K835" s="36">
        <f>IF(OR(A835="",D835=""),"",IF(OR(F835="Cancelled",F835="Returned"),0,D835-N(H835)-N(I835)-N(J835)))</f>
        <v/>
      </c>
      <c r="L835" s="36">
        <f>IF(OR(A835="",D835=""),"",IF(OR(F835="Cancelled",F835="Returned"),0,D835*TauxTotal))</f>
        <v/>
      </c>
      <c r="M835" s="36">
        <f>IF(K835="","",K835-L835)</f>
        <v/>
      </c>
      <c r="N835" s="40">
        <f>IF(OR(K835="",N(D835)=0),"",IF(OR(F835="Cancelled",F835="Returned"),"",M835/D835))</f>
        <v/>
      </c>
      <c r="O835" s="39">
        <f>IF(OR(A835="",B835=""),"",IFERROR(A835-INDEX('Stock'!$H$2:$H$1000,MATCH(B835,'Stock'!$A$2:$A$1000,0)),""))</f>
        <v/>
      </c>
      <c r="P835" s="41">
        <f>IF(G835="","",DATE(YEAR(G835),MONTH(G835),1))</f>
        <v/>
      </c>
    </row>
    <row r="836">
      <c r="A836" s="33" t="n"/>
      <c r="C836" s="38">
        <f>IF(B836="","",IFERROR(INDEX('Stock'!$C$2:$C$1000,MATCH(B836,'Stock'!$A$2:$A$1000,0)),""))</f>
        <v/>
      </c>
      <c r="D836" s="35" t="n"/>
      <c r="G836" s="33" t="n"/>
      <c r="H836" s="36">
        <f>IF(B836="","",IFERROR(INDEX('Stock'!$G$2:$G$1000,MATCH(B836,'Stock'!$A$2:$A$1000,0)),""))</f>
        <v/>
      </c>
      <c r="I836" s="36">
        <f>IF(A836="","",EmballageDefaut)</f>
        <v/>
      </c>
      <c r="J836" s="35" t="n"/>
      <c r="K836" s="36">
        <f>IF(OR(A836="",D836=""),"",IF(OR(F836="Cancelled",F836="Returned"),0,D836-N(H836)-N(I836)-N(J836)))</f>
        <v/>
      </c>
      <c r="L836" s="36">
        <f>IF(OR(A836="",D836=""),"",IF(OR(F836="Cancelled",F836="Returned"),0,D836*TauxTotal))</f>
        <v/>
      </c>
      <c r="M836" s="36">
        <f>IF(K836="","",K836-L836)</f>
        <v/>
      </c>
      <c r="N836" s="40">
        <f>IF(OR(K836="",N(D836)=0),"",IF(OR(F836="Cancelled",F836="Returned"),"",M836/D836))</f>
        <v/>
      </c>
      <c r="O836" s="39">
        <f>IF(OR(A836="",B836=""),"",IFERROR(A836-INDEX('Stock'!$H$2:$H$1000,MATCH(B836,'Stock'!$A$2:$A$1000,0)),""))</f>
        <v/>
      </c>
      <c r="P836" s="41">
        <f>IF(G836="","",DATE(YEAR(G836),MONTH(G836),1))</f>
        <v/>
      </c>
    </row>
    <row r="837">
      <c r="A837" s="33" t="n"/>
      <c r="C837" s="38">
        <f>IF(B837="","",IFERROR(INDEX('Stock'!$C$2:$C$1000,MATCH(B837,'Stock'!$A$2:$A$1000,0)),""))</f>
        <v/>
      </c>
      <c r="D837" s="35" t="n"/>
      <c r="G837" s="33" t="n"/>
      <c r="H837" s="36">
        <f>IF(B837="","",IFERROR(INDEX('Stock'!$G$2:$G$1000,MATCH(B837,'Stock'!$A$2:$A$1000,0)),""))</f>
        <v/>
      </c>
      <c r="I837" s="36">
        <f>IF(A837="","",EmballageDefaut)</f>
        <v/>
      </c>
      <c r="J837" s="35" t="n"/>
      <c r="K837" s="36">
        <f>IF(OR(A837="",D837=""),"",IF(OR(F837="Cancelled",F837="Returned"),0,D837-N(H837)-N(I837)-N(J837)))</f>
        <v/>
      </c>
      <c r="L837" s="36">
        <f>IF(OR(A837="",D837=""),"",IF(OR(F837="Cancelled",F837="Returned"),0,D837*TauxTotal))</f>
        <v/>
      </c>
      <c r="M837" s="36">
        <f>IF(K837="","",K837-L837)</f>
        <v/>
      </c>
      <c r="N837" s="40">
        <f>IF(OR(K837="",N(D837)=0),"",IF(OR(F837="Cancelled",F837="Returned"),"",M837/D837))</f>
        <v/>
      </c>
      <c r="O837" s="39">
        <f>IF(OR(A837="",B837=""),"",IFERROR(A837-INDEX('Stock'!$H$2:$H$1000,MATCH(B837,'Stock'!$A$2:$A$1000,0)),""))</f>
        <v/>
      </c>
      <c r="P837" s="41">
        <f>IF(G837="","",DATE(YEAR(G837),MONTH(G837),1))</f>
        <v/>
      </c>
    </row>
    <row r="838">
      <c r="A838" s="33" t="n"/>
      <c r="C838" s="38">
        <f>IF(B838="","",IFERROR(INDEX('Stock'!$C$2:$C$1000,MATCH(B838,'Stock'!$A$2:$A$1000,0)),""))</f>
        <v/>
      </c>
      <c r="D838" s="35" t="n"/>
      <c r="G838" s="33" t="n"/>
      <c r="H838" s="36">
        <f>IF(B838="","",IFERROR(INDEX('Stock'!$G$2:$G$1000,MATCH(B838,'Stock'!$A$2:$A$1000,0)),""))</f>
        <v/>
      </c>
      <c r="I838" s="36">
        <f>IF(A838="","",EmballageDefaut)</f>
        <v/>
      </c>
      <c r="J838" s="35" t="n"/>
      <c r="K838" s="36">
        <f>IF(OR(A838="",D838=""),"",IF(OR(F838="Cancelled",F838="Returned"),0,D838-N(H838)-N(I838)-N(J838)))</f>
        <v/>
      </c>
      <c r="L838" s="36">
        <f>IF(OR(A838="",D838=""),"",IF(OR(F838="Cancelled",F838="Returned"),0,D838*TauxTotal))</f>
        <v/>
      </c>
      <c r="M838" s="36">
        <f>IF(K838="","",K838-L838)</f>
        <v/>
      </c>
      <c r="N838" s="40">
        <f>IF(OR(K838="",N(D838)=0),"",IF(OR(F838="Cancelled",F838="Returned"),"",M838/D838))</f>
        <v/>
      </c>
      <c r="O838" s="39">
        <f>IF(OR(A838="",B838=""),"",IFERROR(A838-INDEX('Stock'!$H$2:$H$1000,MATCH(B838,'Stock'!$A$2:$A$1000,0)),""))</f>
        <v/>
      </c>
      <c r="P838" s="41">
        <f>IF(G838="","",DATE(YEAR(G838),MONTH(G838),1))</f>
        <v/>
      </c>
    </row>
    <row r="839">
      <c r="A839" s="33" t="n"/>
      <c r="C839" s="38">
        <f>IF(B839="","",IFERROR(INDEX('Stock'!$C$2:$C$1000,MATCH(B839,'Stock'!$A$2:$A$1000,0)),""))</f>
        <v/>
      </c>
      <c r="D839" s="35" t="n"/>
      <c r="G839" s="33" t="n"/>
      <c r="H839" s="36">
        <f>IF(B839="","",IFERROR(INDEX('Stock'!$G$2:$G$1000,MATCH(B839,'Stock'!$A$2:$A$1000,0)),""))</f>
        <v/>
      </c>
      <c r="I839" s="36">
        <f>IF(A839="","",EmballageDefaut)</f>
        <v/>
      </c>
      <c r="J839" s="35" t="n"/>
      <c r="K839" s="36">
        <f>IF(OR(A839="",D839=""),"",IF(OR(F839="Cancelled",F839="Returned"),0,D839-N(H839)-N(I839)-N(J839)))</f>
        <v/>
      </c>
      <c r="L839" s="36">
        <f>IF(OR(A839="",D839=""),"",IF(OR(F839="Cancelled",F839="Returned"),0,D839*TauxTotal))</f>
        <v/>
      </c>
      <c r="M839" s="36">
        <f>IF(K839="","",K839-L839)</f>
        <v/>
      </c>
      <c r="N839" s="40">
        <f>IF(OR(K839="",N(D839)=0),"",IF(OR(F839="Cancelled",F839="Returned"),"",M839/D839))</f>
        <v/>
      </c>
      <c r="O839" s="39">
        <f>IF(OR(A839="",B839=""),"",IFERROR(A839-INDEX('Stock'!$H$2:$H$1000,MATCH(B839,'Stock'!$A$2:$A$1000,0)),""))</f>
        <v/>
      </c>
      <c r="P839" s="41">
        <f>IF(G839="","",DATE(YEAR(G839),MONTH(G839),1))</f>
        <v/>
      </c>
    </row>
    <row r="840">
      <c r="A840" s="33" t="n"/>
      <c r="C840" s="38">
        <f>IF(B840="","",IFERROR(INDEX('Stock'!$C$2:$C$1000,MATCH(B840,'Stock'!$A$2:$A$1000,0)),""))</f>
        <v/>
      </c>
      <c r="D840" s="35" t="n"/>
      <c r="G840" s="33" t="n"/>
      <c r="H840" s="36">
        <f>IF(B840="","",IFERROR(INDEX('Stock'!$G$2:$G$1000,MATCH(B840,'Stock'!$A$2:$A$1000,0)),""))</f>
        <v/>
      </c>
      <c r="I840" s="36">
        <f>IF(A840="","",EmballageDefaut)</f>
        <v/>
      </c>
      <c r="J840" s="35" t="n"/>
      <c r="K840" s="36">
        <f>IF(OR(A840="",D840=""),"",IF(OR(F840="Cancelled",F840="Returned"),0,D840-N(H840)-N(I840)-N(J840)))</f>
        <v/>
      </c>
      <c r="L840" s="36">
        <f>IF(OR(A840="",D840=""),"",IF(OR(F840="Cancelled",F840="Returned"),0,D840*TauxTotal))</f>
        <v/>
      </c>
      <c r="M840" s="36">
        <f>IF(K840="","",K840-L840)</f>
        <v/>
      </c>
      <c r="N840" s="40">
        <f>IF(OR(K840="",N(D840)=0),"",IF(OR(F840="Cancelled",F840="Returned"),"",M840/D840))</f>
        <v/>
      </c>
      <c r="O840" s="39">
        <f>IF(OR(A840="",B840=""),"",IFERROR(A840-INDEX('Stock'!$H$2:$H$1000,MATCH(B840,'Stock'!$A$2:$A$1000,0)),""))</f>
        <v/>
      </c>
      <c r="P840" s="41">
        <f>IF(G840="","",DATE(YEAR(G840),MONTH(G840),1))</f>
        <v/>
      </c>
    </row>
    <row r="841">
      <c r="A841" s="33" t="n"/>
      <c r="C841" s="38">
        <f>IF(B841="","",IFERROR(INDEX('Stock'!$C$2:$C$1000,MATCH(B841,'Stock'!$A$2:$A$1000,0)),""))</f>
        <v/>
      </c>
      <c r="D841" s="35" t="n"/>
      <c r="G841" s="33" t="n"/>
      <c r="H841" s="36">
        <f>IF(B841="","",IFERROR(INDEX('Stock'!$G$2:$G$1000,MATCH(B841,'Stock'!$A$2:$A$1000,0)),""))</f>
        <v/>
      </c>
      <c r="I841" s="36">
        <f>IF(A841="","",EmballageDefaut)</f>
        <v/>
      </c>
      <c r="J841" s="35" t="n"/>
      <c r="K841" s="36">
        <f>IF(OR(A841="",D841=""),"",IF(OR(F841="Cancelled",F841="Returned"),0,D841-N(H841)-N(I841)-N(J841)))</f>
        <v/>
      </c>
      <c r="L841" s="36">
        <f>IF(OR(A841="",D841=""),"",IF(OR(F841="Cancelled",F841="Returned"),0,D841*TauxTotal))</f>
        <v/>
      </c>
      <c r="M841" s="36">
        <f>IF(K841="","",K841-L841)</f>
        <v/>
      </c>
      <c r="N841" s="40">
        <f>IF(OR(K841="",N(D841)=0),"",IF(OR(F841="Cancelled",F841="Returned"),"",M841/D841))</f>
        <v/>
      </c>
      <c r="O841" s="39">
        <f>IF(OR(A841="",B841=""),"",IFERROR(A841-INDEX('Stock'!$H$2:$H$1000,MATCH(B841,'Stock'!$A$2:$A$1000,0)),""))</f>
        <v/>
      </c>
      <c r="P841" s="41">
        <f>IF(G841="","",DATE(YEAR(G841),MONTH(G841),1))</f>
        <v/>
      </c>
    </row>
    <row r="842">
      <c r="A842" s="33" t="n"/>
      <c r="C842" s="38">
        <f>IF(B842="","",IFERROR(INDEX('Stock'!$C$2:$C$1000,MATCH(B842,'Stock'!$A$2:$A$1000,0)),""))</f>
        <v/>
      </c>
      <c r="D842" s="35" t="n"/>
      <c r="G842" s="33" t="n"/>
      <c r="H842" s="36">
        <f>IF(B842="","",IFERROR(INDEX('Stock'!$G$2:$G$1000,MATCH(B842,'Stock'!$A$2:$A$1000,0)),""))</f>
        <v/>
      </c>
      <c r="I842" s="36">
        <f>IF(A842="","",EmballageDefaut)</f>
        <v/>
      </c>
      <c r="J842" s="35" t="n"/>
      <c r="K842" s="36">
        <f>IF(OR(A842="",D842=""),"",IF(OR(F842="Cancelled",F842="Returned"),0,D842-N(H842)-N(I842)-N(J842)))</f>
        <v/>
      </c>
      <c r="L842" s="36">
        <f>IF(OR(A842="",D842=""),"",IF(OR(F842="Cancelled",F842="Returned"),0,D842*TauxTotal))</f>
        <v/>
      </c>
      <c r="M842" s="36">
        <f>IF(K842="","",K842-L842)</f>
        <v/>
      </c>
      <c r="N842" s="40">
        <f>IF(OR(K842="",N(D842)=0),"",IF(OR(F842="Cancelled",F842="Returned"),"",M842/D842))</f>
        <v/>
      </c>
      <c r="O842" s="39">
        <f>IF(OR(A842="",B842=""),"",IFERROR(A842-INDEX('Stock'!$H$2:$H$1000,MATCH(B842,'Stock'!$A$2:$A$1000,0)),""))</f>
        <v/>
      </c>
      <c r="P842" s="41">
        <f>IF(G842="","",DATE(YEAR(G842),MONTH(G842),1))</f>
        <v/>
      </c>
    </row>
    <row r="843">
      <c r="A843" s="33" t="n"/>
      <c r="C843" s="38">
        <f>IF(B843="","",IFERROR(INDEX('Stock'!$C$2:$C$1000,MATCH(B843,'Stock'!$A$2:$A$1000,0)),""))</f>
        <v/>
      </c>
      <c r="D843" s="35" t="n"/>
      <c r="G843" s="33" t="n"/>
      <c r="H843" s="36">
        <f>IF(B843="","",IFERROR(INDEX('Stock'!$G$2:$G$1000,MATCH(B843,'Stock'!$A$2:$A$1000,0)),""))</f>
        <v/>
      </c>
      <c r="I843" s="36">
        <f>IF(A843="","",EmballageDefaut)</f>
        <v/>
      </c>
      <c r="J843" s="35" t="n"/>
      <c r="K843" s="36">
        <f>IF(OR(A843="",D843=""),"",IF(OR(F843="Cancelled",F843="Returned"),0,D843-N(H843)-N(I843)-N(J843)))</f>
        <v/>
      </c>
      <c r="L843" s="36">
        <f>IF(OR(A843="",D843=""),"",IF(OR(F843="Cancelled",F843="Returned"),0,D843*TauxTotal))</f>
        <v/>
      </c>
      <c r="M843" s="36">
        <f>IF(K843="","",K843-L843)</f>
        <v/>
      </c>
      <c r="N843" s="40">
        <f>IF(OR(K843="",N(D843)=0),"",IF(OR(F843="Cancelled",F843="Returned"),"",M843/D843))</f>
        <v/>
      </c>
      <c r="O843" s="39">
        <f>IF(OR(A843="",B843=""),"",IFERROR(A843-INDEX('Stock'!$H$2:$H$1000,MATCH(B843,'Stock'!$A$2:$A$1000,0)),""))</f>
        <v/>
      </c>
      <c r="P843" s="41">
        <f>IF(G843="","",DATE(YEAR(G843),MONTH(G843),1))</f>
        <v/>
      </c>
    </row>
    <row r="844">
      <c r="A844" s="33" t="n"/>
      <c r="C844" s="38">
        <f>IF(B844="","",IFERROR(INDEX('Stock'!$C$2:$C$1000,MATCH(B844,'Stock'!$A$2:$A$1000,0)),""))</f>
        <v/>
      </c>
      <c r="D844" s="35" t="n"/>
      <c r="G844" s="33" t="n"/>
      <c r="H844" s="36">
        <f>IF(B844="","",IFERROR(INDEX('Stock'!$G$2:$G$1000,MATCH(B844,'Stock'!$A$2:$A$1000,0)),""))</f>
        <v/>
      </c>
      <c r="I844" s="36">
        <f>IF(A844="","",EmballageDefaut)</f>
        <v/>
      </c>
      <c r="J844" s="35" t="n"/>
      <c r="K844" s="36">
        <f>IF(OR(A844="",D844=""),"",IF(OR(F844="Cancelled",F844="Returned"),0,D844-N(H844)-N(I844)-N(J844)))</f>
        <v/>
      </c>
      <c r="L844" s="36">
        <f>IF(OR(A844="",D844=""),"",IF(OR(F844="Cancelled",F844="Returned"),0,D844*TauxTotal))</f>
        <v/>
      </c>
      <c r="M844" s="36">
        <f>IF(K844="","",K844-L844)</f>
        <v/>
      </c>
      <c r="N844" s="40">
        <f>IF(OR(K844="",N(D844)=0),"",IF(OR(F844="Cancelled",F844="Returned"),"",M844/D844))</f>
        <v/>
      </c>
      <c r="O844" s="39">
        <f>IF(OR(A844="",B844=""),"",IFERROR(A844-INDEX('Stock'!$H$2:$H$1000,MATCH(B844,'Stock'!$A$2:$A$1000,0)),""))</f>
        <v/>
      </c>
      <c r="P844" s="41">
        <f>IF(G844="","",DATE(YEAR(G844),MONTH(G844),1))</f>
        <v/>
      </c>
    </row>
    <row r="845">
      <c r="A845" s="33" t="n"/>
      <c r="C845" s="38">
        <f>IF(B845="","",IFERROR(INDEX('Stock'!$C$2:$C$1000,MATCH(B845,'Stock'!$A$2:$A$1000,0)),""))</f>
        <v/>
      </c>
      <c r="D845" s="35" t="n"/>
      <c r="G845" s="33" t="n"/>
      <c r="H845" s="36">
        <f>IF(B845="","",IFERROR(INDEX('Stock'!$G$2:$G$1000,MATCH(B845,'Stock'!$A$2:$A$1000,0)),""))</f>
        <v/>
      </c>
      <c r="I845" s="36">
        <f>IF(A845="","",EmballageDefaut)</f>
        <v/>
      </c>
      <c r="J845" s="35" t="n"/>
      <c r="K845" s="36">
        <f>IF(OR(A845="",D845=""),"",IF(OR(F845="Cancelled",F845="Returned"),0,D845-N(H845)-N(I845)-N(J845)))</f>
        <v/>
      </c>
      <c r="L845" s="36">
        <f>IF(OR(A845="",D845=""),"",IF(OR(F845="Cancelled",F845="Returned"),0,D845*TauxTotal))</f>
        <v/>
      </c>
      <c r="M845" s="36">
        <f>IF(K845="","",K845-L845)</f>
        <v/>
      </c>
      <c r="N845" s="40">
        <f>IF(OR(K845="",N(D845)=0),"",IF(OR(F845="Cancelled",F845="Returned"),"",M845/D845))</f>
        <v/>
      </c>
      <c r="O845" s="39">
        <f>IF(OR(A845="",B845=""),"",IFERROR(A845-INDEX('Stock'!$H$2:$H$1000,MATCH(B845,'Stock'!$A$2:$A$1000,0)),""))</f>
        <v/>
      </c>
      <c r="P845" s="41">
        <f>IF(G845="","",DATE(YEAR(G845),MONTH(G845),1))</f>
        <v/>
      </c>
    </row>
    <row r="846">
      <c r="A846" s="33" t="n"/>
      <c r="C846" s="38">
        <f>IF(B846="","",IFERROR(INDEX('Stock'!$C$2:$C$1000,MATCH(B846,'Stock'!$A$2:$A$1000,0)),""))</f>
        <v/>
      </c>
      <c r="D846" s="35" t="n"/>
      <c r="G846" s="33" t="n"/>
      <c r="H846" s="36">
        <f>IF(B846="","",IFERROR(INDEX('Stock'!$G$2:$G$1000,MATCH(B846,'Stock'!$A$2:$A$1000,0)),""))</f>
        <v/>
      </c>
      <c r="I846" s="36">
        <f>IF(A846="","",EmballageDefaut)</f>
        <v/>
      </c>
      <c r="J846" s="35" t="n"/>
      <c r="K846" s="36">
        <f>IF(OR(A846="",D846=""),"",IF(OR(F846="Cancelled",F846="Returned"),0,D846-N(H846)-N(I846)-N(J846)))</f>
        <v/>
      </c>
      <c r="L846" s="36">
        <f>IF(OR(A846="",D846=""),"",IF(OR(F846="Cancelled",F846="Returned"),0,D846*TauxTotal))</f>
        <v/>
      </c>
      <c r="M846" s="36">
        <f>IF(K846="","",K846-L846)</f>
        <v/>
      </c>
      <c r="N846" s="40">
        <f>IF(OR(K846="",N(D846)=0),"",IF(OR(F846="Cancelled",F846="Returned"),"",M846/D846))</f>
        <v/>
      </c>
      <c r="O846" s="39">
        <f>IF(OR(A846="",B846=""),"",IFERROR(A846-INDEX('Stock'!$H$2:$H$1000,MATCH(B846,'Stock'!$A$2:$A$1000,0)),""))</f>
        <v/>
      </c>
      <c r="P846" s="41">
        <f>IF(G846="","",DATE(YEAR(G846),MONTH(G846),1))</f>
        <v/>
      </c>
    </row>
    <row r="847">
      <c r="A847" s="33" t="n"/>
      <c r="C847" s="38">
        <f>IF(B847="","",IFERROR(INDEX('Stock'!$C$2:$C$1000,MATCH(B847,'Stock'!$A$2:$A$1000,0)),""))</f>
        <v/>
      </c>
      <c r="D847" s="35" t="n"/>
      <c r="G847" s="33" t="n"/>
      <c r="H847" s="36">
        <f>IF(B847="","",IFERROR(INDEX('Stock'!$G$2:$G$1000,MATCH(B847,'Stock'!$A$2:$A$1000,0)),""))</f>
        <v/>
      </c>
      <c r="I847" s="36">
        <f>IF(A847="","",EmballageDefaut)</f>
        <v/>
      </c>
      <c r="J847" s="35" t="n"/>
      <c r="K847" s="36">
        <f>IF(OR(A847="",D847=""),"",IF(OR(F847="Cancelled",F847="Returned"),0,D847-N(H847)-N(I847)-N(J847)))</f>
        <v/>
      </c>
      <c r="L847" s="36">
        <f>IF(OR(A847="",D847=""),"",IF(OR(F847="Cancelled",F847="Returned"),0,D847*TauxTotal))</f>
        <v/>
      </c>
      <c r="M847" s="36">
        <f>IF(K847="","",K847-L847)</f>
        <v/>
      </c>
      <c r="N847" s="40">
        <f>IF(OR(K847="",N(D847)=0),"",IF(OR(F847="Cancelled",F847="Returned"),"",M847/D847))</f>
        <v/>
      </c>
      <c r="O847" s="39">
        <f>IF(OR(A847="",B847=""),"",IFERROR(A847-INDEX('Stock'!$H$2:$H$1000,MATCH(B847,'Stock'!$A$2:$A$1000,0)),""))</f>
        <v/>
      </c>
      <c r="P847" s="41">
        <f>IF(G847="","",DATE(YEAR(G847),MONTH(G847),1))</f>
        <v/>
      </c>
    </row>
    <row r="848">
      <c r="A848" s="33" t="n"/>
      <c r="C848" s="38">
        <f>IF(B848="","",IFERROR(INDEX('Stock'!$C$2:$C$1000,MATCH(B848,'Stock'!$A$2:$A$1000,0)),""))</f>
        <v/>
      </c>
      <c r="D848" s="35" t="n"/>
      <c r="G848" s="33" t="n"/>
      <c r="H848" s="36">
        <f>IF(B848="","",IFERROR(INDEX('Stock'!$G$2:$G$1000,MATCH(B848,'Stock'!$A$2:$A$1000,0)),""))</f>
        <v/>
      </c>
      <c r="I848" s="36">
        <f>IF(A848="","",EmballageDefaut)</f>
        <v/>
      </c>
      <c r="J848" s="35" t="n"/>
      <c r="K848" s="36">
        <f>IF(OR(A848="",D848=""),"",IF(OR(F848="Cancelled",F848="Returned"),0,D848-N(H848)-N(I848)-N(J848)))</f>
        <v/>
      </c>
      <c r="L848" s="36">
        <f>IF(OR(A848="",D848=""),"",IF(OR(F848="Cancelled",F848="Returned"),0,D848*TauxTotal))</f>
        <v/>
      </c>
      <c r="M848" s="36">
        <f>IF(K848="","",K848-L848)</f>
        <v/>
      </c>
      <c r="N848" s="40">
        <f>IF(OR(K848="",N(D848)=0),"",IF(OR(F848="Cancelled",F848="Returned"),"",M848/D848))</f>
        <v/>
      </c>
      <c r="O848" s="39">
        <f>IF(OR(A848="",B848=""),"",IFERROR(A848-INDEX('Stock'!$H$2:$H$1000,MATCH(B848,'Stock'!$A$2:$A$1000,0)),""))</f>
        <v/>
      </c>
      <c r="P848" s="41">
        <f>IF(G848="","",DATE(YEAR(G848),MONTH(G848),1))</f>
        <v/>
      </c>
    </row>
    <row r="849">
      <c r="A849" s="33" t="n"/>
      <c r="C849" s="38">
        <f>IF(B849="","",IFERROR(INDEX('Stock'!$C$2:$C$1000,MATCH(B849,'Stock'!$A$2:$A$1000,0)),""))</f>
        <v/>
      </c>
      <c r="D849" s="35" t="n"/>
      <c r="G849" s="33" t="n"/>
      <c r="H849" s="36">
        <f>IF(B849="","",IFERROR(INDEX('Stock'!$G$2:$G$1000,MATCH(B849,'Stock'!$A$2:$A$1000,0)),""))</f>
        <v/>
      </c>
      <c r="I849" s="36">
        <f>IF(A849="","",EmballageDefaut)</f>
        <v/>
      </c>
      <c r="J849" s="35" t="n"/>
      <c r="K849" s="36">
        <f>IF(OR(A849="",D849=""),"",IF(OR(F849="Cancelled",F849="Returned"),0,D849-N(H849)-N(I849)-N(J849)))</f>
        <v/>
      </c>
      <c r="L849" s="36">
        <f>IF(OR(A849="",D849=""),"",IF(OR(F849="Cancelled",F849="Returned"),0,D849*TauxTotal))</f>
        <v/>
      </c>
      <c r="M849" s="36">
        <f>IF(K849="","",K849-L849)</f>
        <v/>
      </c>
      <c r="N849" s="40">
        <f>IF(OR(K849="",N(D849)=0),"",IF(OR(F849="Cancelled",F849="Returned"),"",M849/D849))</f>
        <v/>
      </c>
      <c r="O849" s="39">
        <f>IF(OR(A849="",B849=""),"",IFERROR(A849-INDEX('Stock'!$H$2:$H$1000,MATCH(B849,'Stock'!$A$2:$A$1000,0)),""))</f>
        <v/>
      </c>
      <c r="P849" s="41">
        <f>IF(G849="","",DATE(YEAR(G849),MONTH(G849),1))</f>
        <v/>
      </c>
    </row>
    <row r="850">
      <c r="A850" s="33" t="n"/>
      <c r="C850" s="38">
        <f>IF(B850="","",IFERROR(INDEX('Stock'!$C$2:$C$1000,MATCH(B850,'Stock'!$A$2:$A$1000,0)),""))</f>
        <v/>
      </c>
      <c r="D850" s="35" t="n"/>
      <c r="G850" s="33" t="n"/>
      <c r="H850" s="36">
        <f>IF(B850="","",IFERROR(INDEX('Stock'!$G$2:$G$1000,MATCH(B850,'Stock'!$A$2:$A$1000,0)),""))</f>
        <v/>
      </c>
      <c r="I850" s="36">
        <f>IF(A850="","",EmballageDefaut)</f>
        <v/>
      </c>
      <c r="J850" s="35" t="n"/>
      <c r="K850" s="36">
        <f>IF(OR(A850="",D850=""),"",IF(OR(F850="Cancelled",F850="Returned"),0,D850-N(H850)-N(I850)-N(J850)))</f>
        <v/>
      </c>
      <c r="L850" s="36">
        <f>IF(OR(A850="",D850=""),"",IF(OR(F850="Cancelled",F850="Returned"),0,D850*TauxTotal))</f>
        <v/>
      </c>
      <c r="M850" s="36">
        <f>IF(K850="","",K850-L850)</f>
        <v/>
      </c>
      <c r="N850" s="40">
        <f>IF(OR(K850="",N(D850)=0),"",IF(OR(F850="Cancelled",F850="Returned"),"",M850/D850))</f>
        <v/>
      </c>
      <c r="O850" s="39">
        <f>IF(OR(A850="",B850=""),"",IFERROR(A850-INDEX('Stock'!$H$2:$H$1000,MATCH(B850,'Stock'!$A$2:$A$1000,0)),""))</f>
        <v/>
      </c>
      <c r="P850" s="41">
        <f>IF(G850="","",DATE(YEAR(G850),MONTH(G850),1))</f>
        <v/>
      </c>
    </row>
    <row r="851">
      <c r="A851" s="33" t="n"/>
      <c r="C851" s="38">
        <f>IF(B851="","",IFERROR(INDEX('Stock'!$C$2:$C$1000,MATCH(B851,'Stock'!$A$2:$A$1000,0)),""))</f>
        <v/>
      </c>
      <c r="D851" s="35" t="n"/>
      <c r="G851" s="33" t="n"/>
      <c r="H851" s="36">
        <f>IF(B851="","",IFERROR(INDEX('Stock'!$G$2:$G$1000,MATCH(B851,'Stock'!$A$2:$A$1000,0)),""))</f>
        <v/>
      </c>
      <c r="I851" s="36">
        <f>IF(A851="","",EmballageDefaut)</f>
        <v/>
      </c>
      <c r="J851" s="35" t="n"/>
      <c r="K851" s="36">
        <f>IF(OR(A851="",D851=""),"",IF(OR(F851="Cancelled",F851="Returned"),0,D851-N(H851)-N(I851)-N(J851)))</f>
        <v/>
      </c>
      <c r="L851" s="36">
        <f>IF(OR(A851="",D851=""),"",IF(OR(F851="Cancelled",F851="Returned"),0,D851*TauxTotal))</f>
        <v/>
      </c>
      <c r="M851" s="36">
        <f>IF(K851="","",K851-L851)</f>
        <v/>
      </c>
      <c r="N851" s="40">
        <f>IF(OR(K851="",N(D851)=0),"",IF(OR(F851="Cancelled",F851="Returned"),"",M851/D851))</f>
        <v/>
      </c>
      <c r="O851" s="39">
        <f>IF(OR(A851="",B851=""),"",IFERROR(A851-INDEX('Stock'!$H$2:$H$1000,MATCH(B851,'Stock'!$A$2:$A$1000,0)),""))</f>
        <v/>
      </c>
      <c r="P851" s="41">
        <f>IF(G851="","",DATE(YEAR(G851),MONTH(G851),1))</f>
        <v/>
      </c>
    </row>
    <row r="852">
      <c r="A852" s="33" t="n"/>
      <c r="C852" s="38">
        <f>IF(B852="","",IFERROR(INDEX('Stock'!$C$2:$C$1000,MATCH(B852,'Stock'!$A$2:$A$1000,0)),""))</f>
        <v/>
      </c>
      <c r="D852" s="35" t="n"/>
      <c r="G852" s="33" t="n"/>
      <c r="H852" s="36">
        <f>IF(B852="","",IFERROR(INDEX('Stock'!$G$2:$G$1000,MATCH(B852,'Stock'!$A$2:$A$1000,0)),""))</f>
        <v/>
      </c>
      <c r="I852" s="36">
        <f>IF(A852="","",EmballageDefaut)</f>
        <v/>
      </c>
      <c r="J852" s="35" t="n"/>
      <c r="K852" s="36">
        <f>IF(OR(A852="",D852=""),"",IF(OR(F852="Cancelled",F852="Returned"),0,D852-N(H852)-N(I852)-N(J852)))</f>
        <v/>
      </c>
      <c r="L852" s="36">
        <f>IF(OR(A852="",D852=""),"",IF(OR(F852="Cancelled",F852="Returned"),0,D852*TauxTotal))</f>
        <v/>
      </c>
      <c r="M852" s="36">
        <f>IF(K852="","",K852-L852)</f>
        <v/>
      </c>
      <c r="N852" s="40">
        <f>IF(OR(K852="",N(D852)=0),"",IF(OR(F852="Cancelled",F852="Returned"),"",M852/D852))</f>
        <v/>
      </c>
      <c r="O852" s="39">
        <f>IF(OR(A852="",B852=""),"",IFERROR(A852-INDEX('Stock'!$H$2:$H$1000,MATCH(B852,'Stock'!$A$2:$A$1000,0)),""))</f>
        <v/>
      </c>
      <c r="P852" s="41">
        <f>IF(G852="","",DATE(YEAR(G852),MONTH(G852),1))</f>
        <v/>
      </c>
    </row>
    <row r="853">
      <c r="A853" s="33" t="n"/>
      <c r="C853" s="38">
        <f>IF(B853="","",IFERROR(INDEX('Stock'!$C$2:$C$1000,MATCH(B853,'Stock'!$A$2:$A$1000,0)),""))</f>
        <v/>
      </c>
      <c r="D853" s="35" t="n"/>
      <c r="G853" s="33" t="n"/>
      <c r="H853" s="36">
        <f>IF(B853="","",IFERROR(INDEX('Stock'!$G$2:$G$1000,MATCH(B853,'Stock'!$A$2:$A$1000,0)),""))</f>
        <v/>
      </c>
      <c r="I853" s="36">
        <f>IF(A853="","",EmballageDefaut)</f>
        <v/>
      </c>
      <c r="J853" s="35" t="n"/>
      <c r="K853" s="36">
        <f>IF(OR(A853="",D853=""),"",IF(OR(F853="Cancelled",F853="Returned"),0,D853-N(H853)-N(I853)-N(J853)))</f>
        <v/>
      </c>
      <c r="L853" s="36">
        <f>IF(OR(A853="",D853=""),"",IF(OR(F853="Cancelled",F853="Returned"),0,D853*TauxTotal))</f>
        <v/>
      </c>
      <c r="M853" s="36">
        <f>IF(K853="","",K853-L853)</f>
        <v/>
      </c>
      <c r="N853" s="40">
        <f>IF(OR(K853="",N(D853)=0),"",IF(OR(F853="Cancelled",F853="Returned"),"",M853/D853))</f>
        <v/>
      </c>
      <c r="O853" s="39">
        <f>IF(OR(A853="",B853=""),"",IFERROR(A853-INDEX('Stock'!$H$2:$H$1000,MATCH(B853,'Stock'!$A$2:$A$1000,0)),""))</f>
        <v/>
      </c>
      <c r="P853" s="41">
        <f>IF(G853="","",DATE(YEAR(G853),MONTH(G853),1))</f>
        <v/>
      </c>
    </row>
    <row r="854">
      <c r="A854" s="33" t="n"/>
      <c r="C854" s="38">
        <f>IF(B854="","",IFERROR(INDEX('Stock'!$C$2:$C$1000,MATCH(B854,'Stock'!$A$2:$A$1000,0)),""))</f>
        <v/>
      </c>
      <c r="D854" s="35" t="n"/>
      <c r="G854" s="33" t="n"/>
      <c r="H854" s="36">
        <f>IF(B854="","",IFERROR(INDEX('Stock'!$G$2:$G$1000,MATCH(B854,'Stock'!$A$2:$A$1000,0)),""))</f>
        <v/>
      </c>
      <c r="I854" s="36">
        <f>IF(A854="","",EmballageDefaut)</f>
        <v/>
      </c>
      <c r="J854" s="35" t="n"/>
      <c r="K854" s="36">
        <f>IF(OR(A854="",D854=""),"",IF(OR(F854="Cancelled",F854="Returned"),0,D854-N(H854)-N(I854)-N(J854)))</f>
        <v/>
      </c>
      <c r="L854" s="36">
        <f>IF(OR(A854="",D854=""),"",IF(OR(F854="Cancelled",F854="Returned"),0,D854*TauxTotal))</f>
        <v/>
      </c>
      <c r="M854" s="36">
        <f>IF(K854="","",K854-L854)</f>
        <v/>
      </c>
      <c r="N854" s="40">
        <f>IF(OR(K854="",N(D854)=0),"",IF(OR(F854="Cancelled",F854="Returned"),"",M854/D854))</f>
        <v/>
      </c>
      <c r="O854" s="39">
        <f>IF(OR(A854="",B854=""),"",IFERROR(A854-INDEX('Stock'!$H$2:$H$1000,MATCH(B854,'Stock'!$A$2:$A$1000,0)),""))</f>
        <v/>
      </c>
      <c r="P854" s="41">
        <f>IF(G854="","",DATE(YEAR(G854),MONTH(G854),1))</f>
        <v/>
      </c>
    </row>
    <row r="855">
      <c r="A855" s="33" t="n"/>
      <c r="C855" s="38">
        <f>IF(B855="","",IFERROR(INDEX('Stock'!$C$2:$C$1000,MATCH(B855,'Stock'!$A$2:$A$1000,0)),""))</f>
        <v/>
      </c>
      <c r="D855" s="35" t="n"/>
      <c r="G855" s="33" t="n"/>
      <c r="H855" s="36">
        <f>IF(B855="","",IFERROR(INDEX('Stock'!$G$2:$G$1000,MATCH(B855,'Stock'!$A$2:$A$1000,0)),""))</f>
        <v/>
      </c>
      <c r="I855" s="36">
        <f>IF(A855="","",EmballageDefaut)</f>
        <v/>
      </c>
      <c r="J855" s="35" t="n"/>
      <c r="K855" s="36">
        <f>IF(OR(A855="",D855=""),"",IF(OR(F855="Cancelled",F855="Returned"),0,D855-N(H855)-N(I855)-N(J855)))</f>
        <v/>
      </c>
      <c r="L855" s="36">
        <f>IF(OR(A855="",D855=""),"",IF(OR(F855="Cancelled",F855="Returned"),0,D855*TauxTotal))</f>
        <v/>
      </c>
      <c r="M855" s="36">
        <f>IF(K855="","",K855-L855)</f>
        <v/>
      </c>
      <c r="N855" s="40">
        <f>IF(OR(K855="",N(D855)=0),"",IF(OR(F855="Cancelled",F855="Returned"),"",M855/D855))</f>
        <v/>
      </c>
      <c r="O855" s="39">
        <f>IF(OR(A855="",B855=""),"",IFERROR(A855-INDEX('Stock'!$H$2:$H$1000,MATCH(B855,'Stock'!$A$2:$A$1000,0)),""))</f>
        <v/>
      </c>
      <c r="P855" s="41">
        <f>IF(G855="","",DATE(YEAR(G855),MONTH(G855),1))</f>
        <v/>
      </c>
    </row>
    <row r="856">
      <c r="A856" s="33" t="n"/>
      <c r="C856" s="38">
        <f>IF(B856="","",IFERROR(INDEX('Stock'!$C$2:$C$1000,MATCH(B856,'Stock'!$A$2:$A$1000,0)),""))</f>
        <v/>
      </c>
      <c r="D856" s="35" t="n"/>
      <c r="G856" s="33" t="n"/>
      <c r="H856" s="36">
        <f>IF(B856="","",IFERROR(INDEX('Stock'!$G$2:$G$1000,MATCH(B856,'Stock'!$A$2:$A$1000,0)),""))</f>
        <v/>
      </c>
      <c r="I856" s="36">
        <f>IF(A856="","",EmballageDefaut)</f>
        <v/>
      </c>
      <c r="J856" s="35" t="n"/>
      <c r="K856" s="36">
        <f>IF(OR(A856="",D856=""),"",IF(OR(F856="Cancelled",F856="Returned"),0,D856-N(H856)-N(I856)-N(J856)))</f>
        <v/>
      </c>
      <c r="L856" s="36">
        <f>IF(OR(A856="",D856=""),"",IF(OR(F856="Cancelled",F856="Returned"),0,D856*TauxTotal))</f>
        <v/>
      </c>
      <c r="M856" s="36">
        <f>IF(K856="","",K856-L856)</f>
        <v/>
      </c>
      <c r="N856" s="40">
        <f>IF(OR(K856="",N(D856)=0),"",IF(OR(F856="Cancelled",F856="Returned"),"",M856/D856))</f>
        <v/>
      </c>
      <c r="O856" s="39">
        <f>IF(OR(A856="",B856=""),"",IFERROR(A856-INDEX('Stock'!$H$2:$H$1000,MATCH(B856,'Stock'!$A$2:$A$1000,0)),""))</f>
        <v/>
      </c>
      <c r="P856" s="41">
        <f>IF(G856="","",DATE(YEAR(G856),MONTH(G856),1))</f>
        <v/>
      </c>
    </row>
    <row r="857">
      <c r="A857" s="33" t="n"/>
      <c r="C857" s="38">
        <f>IF(B857="","",IFERROR(INDEX('Stock'!$C$2:$C$1000,MATCH(B857,'Stock'!$A$2:$A$1000,0)),""))</f>
        <v/>
      </c>
      <c r="D857" s="35" t="n"/>
      <c r="G857" s="33" t="n"/>
      <c r="H857" s="36">
        <f>IF(B857="","",IFERROR(INDEX('Stock'!$G$2:$G$1000,MATCH(B857,'Stock'!$A$2:$A$1000,0)),""))</f>
        <v/>
      </c>
      <c r="I857" s="36">
        <f>IF(A857="","",EmballageDefaut)</f>
        <v/>
      </c>
      <c r="J857" s="35" t="n"/>
      <c r="K857" s="36">
        <f>IF(OR(A857="",D857=""),"",IF(OR(F857="Cancelled",F857="Returned"),0,D857-N(H857)-N(I857)-N(J857)))</f>
        <v/>
      </c>
      <c r="L857" s="36">
        <f>IF(OR(A857="",D857=""),"",IF(OR(F857="Cancelled",F857="Returned"),0,D857*TauxTotal))</f>
        <v/>
      </c>
      <c r="M857" s="36">
        <f>IF(K857="","",K857-L857)</f>
        <v/>
      </c>
      <c r="N857" s="40">
        <f>IF(OR(K857="",N(D857)=0),"",IF(OR(F857="Cancelled",F857="Returned"),"",M857/D857))</f>
        <v/>
      </c>
      <c r="O857" s="39">
        <f>IF(OR(A857="",B857=""),"",IFERROR(A857-INDEX('Stock'!$H$2:$H$1000,MATCH(B857,'Stock'!$A$2:$A$1000,0)),""))</f>
        <v/>
      </c>
      <c r="P857" s="41">
        <f>IF(G857="","",DATE(YEAR(G857),MONTH(G857),1))</f>
        <v/>
      </c>
    </row>
    <row r="858">
      <c r="A858" s="33" t="n"/>
      <c r="C858" s="38">
        <f>IF(B858="","",IFERROR(INDEX('Stock'!$C$2:$C$1000,MATCH(B858,'Stock'!$A$2:$A$1000,0)),""))</f>
        <v/>
      </c>
      <c r="D858" s="35" t="n"/>
      <c r="G858" s="33" t="n"/>
      <c r="H858" s="36">
        <f>IF(B858="","",IFERROR(INDEX('Stock'!$G$2:$G$1000,MATCH(B858,'Stock'!$A$2:$A$1000,0)),""))</f>
        <v/>
      </c>
      <c r="I858" s="36">
        <f>IF(A858="","",EmballageDefaut)</f>
        <v/>
      </c>
      <c r="J858" s="35" t="n"/>
      <c r="K858" s="36">
        <f>IF(OR(A858="",D858=""),"",IF(OR(F858="Cancelled",F858="Returned"),0,D858-N(H858)-N(I858)-N(J858)))</f>
        <v/>
      </c>
      <c r="L858" s="36">
        <f>IF(OR(A858="",D858=""),"",IF(OR(F858="Cancelled",F858="Returned"),0,D858*TauxTotal))</f>
        <v/>
      </c>
      <c r="M858" s="36">
        <f>IF(K858="","",K858-L858)</f>
        <v/>
      </c>
      <c r="N858" s="40">
        <f>IF(OR(K858="",N(D858)=0),"",IF(OR(F858="Cancelled",F858="Returned"),"",M858/D858))</f>
        <v/>
      </c>
      <c r="O858" s="39">
        <f>IF(OR(A858="",B858=""),"",IFERROR(A858-INDEX('Stock'!$H$2:$H$1000,MATCH(B858,'Stock'!$A$2:$A$1000,0)),""))</f>
        <v/>
      </c>
      <c r="P858" s="41">
        <f>IF(G858="","",DATE(YEAR(G858),MONTH(G858),1))</f>
        <v/>
      </c>
    </row>
    <row r="859">
      <c r="A859" s="33" t="n"/>
      <c r="C859" s="38">
        <f>IF(B859="","",IFERROR(INDEX('Stock'!$C$2:$C$1000,MATCH(B859,'Stock'!$A$2:$A$1000,0)),""))</f>
        <v/>
      </c>
      <c r="D859" s="35" t="n"/>
      <c r="G859" s="33" t="n"/>
      <c r="H859" s="36">
        <f>IF(B859="","",IFERROR(INDEX('Stock'!$G$2:$G$1000,MATCH(B859,'Stock'!$A$2:$A$1000,0)),""))</f>
        <v/>
      </c>
      <c r="I859" s="36">
        <f>IF(A859="","",EmballageDefaut)</f>
        <v/>
      </c>
      <c r="J859" s="35" t="n"/>
      <c r="K859" s="36">
        <f>IF(OR(A859="",D859=""),"",IF(OR(F859="Cancelled",F859="Returned"),0,D859-N(H859)-N(I859)-N(J859)))</f>
        <v/>
      </c>
      <c r="L859" s="36">
        <f>IF(OR(A859="",D859=""),"",IF(OR(F859="Cancelled",F859="Returned"),0,D859*TauxTotal))</f>
        <v/>
      </c>
      <c r="M859" s="36">
        <f>IF(K859="","",K859-L859)</f>
        <v/>
      </c>
      <c r="N859" s="40">
        <f>IF(OR(K859="",N(D859)=0),"",IF(OR(F859="Cancelled",F859="Returned"),"",M859/D859))</f>
        <v/>
      </c>
      <c r="O859" s="39">
        <f>IF(OR(A859="",B859=""),"",IFERROR(A859-INDEX('Stock'!$H$2:$H$1000,MATCH(B859,'Stock'!$A$2:$A$1000,0)),""))</f>
        <v/>
      </c>
      <c r="P859" s="41">
        <f>IF(G859="","",DATE(YEAR(G859),MONTH(G859),1))</f>
        <v/>
      </c>
    </row>
    <row r="860">
      <c r="A860" s="33" t="n"/>
      <c r="C860" s="38">
        <f>IF(B860="","",IFERROR(INDEX('Stock'!$C$2:$C$1000,MATCH(B860,'Stock'!$A$2:$A$1000,0)),""))</f>
        <v/>
      </c>
      <c r="D860" s="35" t="n"/>
      <c r="G860" s="33" t="n"/>
      <c r="H860" s="36">
        <f>IF(B860="","",IFERROR(INDEX('Stock'!$G$2:$G$1000,MATCH(B860,'Stock'!$A$2:$A$1000,0)),""))</f>
        <v/>
      </c>
      <c r="I860" s="36">
        <f>IF(A860="","",EmballageDefaut)</f>
        <v/>
      </c>
      <c r="J860" s="35" t="n"/>
      <c r="K860" s="36">
        <f>IF(OR(A860="",D860=""),"",IF(OR(F860="Cancelled",F860="Returned"),0,D860-N(H860)-N(I860)-N(J860)))</f>
        <v/>
      </c>
      <c r="L860" s="36">
        <f>IF(OR(A860="",D860=""),"",IF(OR(F860="Cancelled",F860="Returned"),0,D860*TauxTotal))</f>
        <v/>
      </c>
      <c r="M860" s="36">
        <f>IF(K860="","",K860-L860)</f>
        <v/>
      </c>
      <c r="N860" s="40">
        <f>IF(OR(K860="",N(D860)=0),"",IF(OR(F860="Cancelled",F860="Returned"),"",M860/D860))</f>
        <v/>
      </c>
      <c r="O860" s="39">
        <f>IF(OR(A860="",B860=""),"",IFERROR(A860-INDEX('Stock'!$H$2:$H$1000,MATCH(B860,'Stock'!$A$2:$A$1000,0)),""))</f>
        <v/>
      </c>
      <c r="P860" s="41">
        <f>IF(G860="","",DATE(YEAR(G860),MONTH(G860),1))</f>
        <v/>
      </c>
    </row>
    <row r="861">
      <c r="A861" s="33" t="n"/>
      <c r="C861" s="38">
        <f>IF(B861="","",IFERROR(INDEX('Stock'!$C$2:$C$1000,MATCH(B861,'Stock'!$A$2:$A$1000,0)),""))</f>
        <v/>
      </c>
      <c r="D861" s="35" t="n"/>
      <c r="G861" s="33" t="n"/>
      <c r="H861" s="36">
        <f>IF(B861="","",IFERROR(INDEX('Stock'!$G$2:$G$1000,MATCH(B861,'Stock'!$A$2:$A$1000,0)),""))</f>
        <v/>
      </c>
      <c r="I861" s="36">
        <f>IF(A861="","",EmballageDefaut)</f>
        <v/>
      </c>
      <c r="J861" s="35" t="n"/>
      <c r="K861" s="36">
        <f>IF(OR(A861="",D861=""),"",IF(OR(F861="Cancelled",F861="Returned"),0,D861-N(H861)-N(I861)-N(J861)))</f>
        <v/>
      </c>
      <c r="L861" s="36">
        <f>IF(OR(A861="",D861=""),"",IF(OR(F861="Cancelled",F861="Returned"),0,D861*TauxTotal))</f>
        <v/>
      </c>
      <c r="M861" s="36">
        <f>IF(K861="","",K861-L861)</f>
        <v/>
      </c>
      <c r="N861" s="40">
        <f>IF(OR(K861="",N(D861)=0),"",IF(OR(F861="Cancelled",F861="Returned"),"",M861/D861))</f>
        <v/>
      </c>
      <c r="O861" s="39">
        <f>IF(OR(A861="",B861=""),"",IFERROR(A861-INDEX('Stock'!$H$2:$H$1000,MATCH(B861,'Stock'!$A$2:$A$1000,0)),""))</f>
        <v/>
      </c>
      <c r="P861" s="41">
        <f>IF(G861="","",DATE(YEAR(G861),MONTH(G861),1))</f>
        <v/>
      </c>
    </row>
    <row r="862">
      <c r="A862" s="33" t="n"/>
      <c r="C862" s="38">
        <f>IF(B862="","",IFERROR(INDEX('Stock'!$C$2:$C$1000,MATCH(B862,'Stock'!$A$2:$A$1000,0)),""))</f>
        <v/>
      </c>
      <c r="D862" s="35" t="n"/>
      <c r="G862" s="33" t="n"/>
      <c r="H862" s="36">
        <f>IF(B862="","",IFERROR(INDEX('Stock'!$G$2:$G$1000,MATCH(B862,'Stock'!$A$2:$A$1000,0)),""))</f>
        <v/>
      </c>
      <c r="I862" s="36">
        <f>IF(A862="","",EmballageDefaut)</f>
        <v/>
      </c>
      <c r="J862" s="35" t="n"/>
      <c r="K862" s="36">
        <f>IF(OR(A862="",D862=""),"",IF(OR(F862="Cancelled",F862="Returned"),0,D862-N(H862)-N(I862)-N(J862)))</f>
        <v/>
      </c>
      <c r="L862" s="36">
        <f>IF(OR(A862="",D862=""),"",IF(OR(F862="Cancelled",F862="Returned"),0,D862*TauxTotal))</f>
        <v/>
      </c>
      <c r="M862" s="36">
        <f>IF(K862="","",K862-L862)</f>
        <v/>
      </c>
      <c r="N862" s="40">
        <f>IF(OR(K862="",N(D862)=0),"",IF(OR(F862="Cancelled",F862="Returned"),"",M862/D862))</f>
        <v/>
      </c>
      <c r="O862" s="39">
        <f>IF(OR(A862="",B862=""),"",IFERROR(A862-INDEX('Stock'!$H$2:$H$1000,MATCH(B862,'Stock'!$A$2:$A$1000,0)),""))</f>
        <v/>
      </c>
      <c r="P862" s="41">
        <f>IF(G862="","",DATE(YEAR(G862),MONTH(G862),1))</f>
        <v/>
      </c>
    </row>
    <row r="863">
      <c r="A863" s="33" t="n"/>
      <c r="C863" s="38">
        <f>IF(B863="","",IFERROR(INDEX('Stock'!$C$2:$C$1000,MATCH(B863,'Stock'!$A$2:$A$1000,0)),""))</f>
        <v/>
      </c>
      <c r="D863" s="35" t="n"/>
      <c r="G863" s="33" t="n"/>
      <c r="H863" s="36">
        <f>IF(B863="","",IFERROR(INDEX('Stock'!$G$2:$G$1000,MATCH(B863,'Stock'!$A$2:$A$1000,0)),""))</f>
        <v/>
      </c>
      <c r="I863" s="36">
        <f>IF(A863="","",EmballageDefaut)</f>
        <v/>
      </c>
      <c r="J863" s="35" t="n"/>
      <c r="K863" s="36">
        <f>IF(OR(A863="",D863=""),"",IF(OR(F863="Cancelled",F863="Returned"),0,D863-N(H863)-N(I863)-N(J863)))</f>
        <v/>
      </c>
      <c r="L863" s="36">
        <f>IF(OR(A863="",D863=""),"",IF(OR(F863="Cancelled",F863="Returned"),0,D863*TauxTotal))</f>
        <v/>
      </c>
      <c r="M863" s="36">
        <f>IF(K863="","",K863-L863)</f>
        <v/>
      </c>
      <c r="N863" s="40">
        <f>IF(OR(K863="",N(D863)=0),"",IF(OR(F863="Cancelled",F863="Returned"),"",M863/D863))</f>
        <v/>
      </c>
      <c r="O863" s="39">
        <f>IF(OR(A863="",B863=""),"",IFERROR(A863-INDEX('Stock'!$H$2:$H$1000,MATCH(B863,'Stock'!$A$2:$A$1000,0)),""))</f>
        <v/>
      </c>
      <c r="P863" s="41">
        <f>IF(G863="","",DATE(YEAR(G863),MONTH(G863),1))</f>
        <v/>
      </c>
    </row>
    <row r="864">
      <c r="A864" s="33" t="n"/>
      <c r="C864" s="38">
        <f>IF(B864="","",IFERROR(INDEX('Stock'!$C$2:$C$1000,MATCH(B864,'Stock'!$A$2:$A$1000,0)),""))</f>
        <v/>
      </c>
      <c r="D864" s="35" t="n"/>
      <c r="G864" s="33" t="n"/>
      <c r="H864" s="36">
        <f>IF(B864="","",IFERROR(INDEX('Stock'!$G$2:$G$1000,MATCH(B864,'Stock'!$A$2:$A$1000,0)),""))</f>
        <v/>
      </c>
      <c r="I864" s="36">
        <f>IF(A864="","",EmballageDefaut)</f>
        <v/>
      </c>
      <c r="J864" s="35" t="n"/>
      <c r="K864" s="36">
        <f>IF(OR(A864="",D864=""),"",IF(OR(F864="Cancelled",F864="Returned"),0,D864-N(H864)-N(I864)-N(J864)))</f>
        <v/>
      </c>
      <c r="L864" s="36">
        <f>IF(OR(A864="",D864=""),"",IF(OR(F864="Cancelled",F864="Returned"),0,D864*TauxTotal))</f>
        <v/>
      </c>
      <c r="M864" s="36">
        <f>IF(K864="","",K864-L864)</f>
        <v/>
      </c>
      <c r="N864" s="40">
        <f>IF(OR(K864="",N(D864)=0),"",IF(OR(F864="Cancelled",F864="Returned"),"",M864/D864))</f>
        <v/>
      </c>
      <c r="O864" s="39">
        <f>IF(OR(A864="",B864=""),"",IFERROR(A864-INDEX('Stock'!$H$2:$H$1000,MATCH(B864,'Stock'!$A$2:$A$1000,0)),""))</f>
        <v/>
      </c>
      <c r="P864" s="41">
        <f>IF(G864="","",DATE(YEAR(G864),MONTH(G864),1))</f>
        <v/>
      </c>
    </row>
    <row r="865">
      <c r="A865" s="33" t="n"/>
      <c r="C865" s="38">
        <f>IF(B865="","",IFERROR(INDEX('Stock'!$C$2:$C$1000,MATCH(B865,'Stock'!$A$2:$A$1000,0)),""))</f>
        <v/>
      </c>
      <c r="D865" s="35" t="n"/>
      <c r="G865" s="33" t="n"/>
      <c r="H865" s="36">
        <f>IF(B865="","",IFERROR(INDEX('Stock'!$G$2:$G$1000,MATCH(B865,'Stock'!$A$2:$A$1000,0)),""))</f>
        <v/>
      </c>
      <c r="I865" s="36">
        <f>IF(A865="","",EmballageDefaut)</f>
        <v/>
      </c>
      <c r="J865" s="35" t="n"/>
      <c r="K865" s="36">
        <f>IF(OR(A865="",D865=""),"",IF(OR(F865="Cancelled",F865="Returned"),0,D865-N(H865)-N(I865)-N(J865)))</f>
        <v/>
      </c>
      <c r="L865" s="36">
        <f>IF(OR(A865="",D865=""),"",IF(OR(F865="Cancelled",F865="Returned"),0,D865*TauxTotal))</f>
        <v/>
      </c>
      <c r="M865" s="36">
        <f>IF(K865="","",K865-L865)</f>
        <v/>
      </c>
      <c r="N865" s="40">
        <f>IF(OR(K865="",N(D865)=0),"",IF(OR(F865="Cancelled",F865="Returned"),"",M865/D865))</f>
        <v/>
      </c>
      <c r="O865" s="39">
        <f>IF(OR(A865="",B865=""),"",IFERROR(A865-INDEX('Stock'!$H$2:$H$1000,MATCH(B865,'Stock'!$A$2:$A$1000,0)),""))</f>
        <v/>
      </c>
      <c r="P865" s="41">
        <f>IF(G865="","",DATE(YEAR(G865),MONTH(G865),1))</f>
        <v/>
      </c>
    </row>
    <row r="866">
      <c r="A866" s="33" t="n"/>
      <c r="C866" s="38">
        <f>IF(B866="","",IFERROR(INDEX('Stock'!$C$2:$C$1000,MATCH(B866,'Stock'!$A$2:$A$1000,0)),""))</f>
        <v/>
      </c>
      <c r="D866" s="35" t="n"/>
      <c r="G866" s="33" t="n"/>
      <c r="H866" s="36">
        <f>IF(B866="","",IFERROR(INDEX('Stock'!$G$2:$G$1000,MATCH(B866,'Stock'!$A$2:$A$1000,0)),""))</f>
        <v/>
      </c>
      <c r="I866" s="36">
        <f>IF(A866="","",EmballageDefaut)</f>
        <v/>
      </c>
      <c r="J866" s="35" t="n"/>
      <c r="K866" s="36">
        <f>IF(OR(A866="",D866=""),"",IF(OR(F866="Cancelled",F866="Returned"),0,D866-N(H866)-N(I866)-N(J866)))</f>
        <v/>
      </c>
      <c r="L866" s="36">
        <f>IF(OR(A866="",D866=""),"",IF(OR(F866="Cancelled",F866="Returned"),0,D866*TauxTotal))</f>
        <v/>
      </c>
      <c r="M866" s="36">
        <f>IF(K866="","",K866-L866)</f>
        <v/>
      </c>
      <c r="N866" s="40">
        <f>IF(OR(K866="",N(D866)=0),"",IF(OR(F866="Cancelled",F866="Returned"),"",M866/D866))</f>
        <v/>
      </c>
      <c r="O866" s="39">
        <f>IF(OR(A866="",B866=""),"",IFERROR(A866-INDEX('Stock'!$H$2:$H$1000,MATCH(B866,'Stock'!$A$2:$A$1000,0)),""))</f>
        <v/>
      </c>
      <c r="P866" s="41">
        <f>IF(G866="","",DATE(YEAR(G866),MONTH(G866),1))</f>
        <v/>
      </c>
    </row>
    <row r="867">
      <c r="A867" s="33" t="n"/>
      <c r="C867" s="38">
        <f>IF(B867="","",IFERROR(INDEX('Stock'!$C$2:$C$1000,MATCH(B867,'Stock'!$A$2:$A$1000,0)),""))</f>
        <v/>
      </c>
      <c r="D867" s="35" t="n"/>
      <c r="G867" s="33" t="n"/>
      <c r="H867" s="36">
        <f>IF(B867="","",IFERROR(INDEX('Stock'!$G$2:$G$1000,MATCH(B867,'Stock'!$A$2:$A$1000,0)),""))</f>
        <v/>
      </c>
      <c r="I867" s="36">
        <f>IF(A867="","",EmballageDefaut)</f>
        <v/>
      </c>
      <c r="J867" s="35" t="n"/>
      <c r="K867" s="36">
        <f>IF(OR(A867="",D867=""),"",IF(OR(F867="Cancelled",F867="Returned"),0,D867-N(H867)-N(I867)-N(J867)))</f>
        <v/>
      </c>
      <c r="L867" s="36">
        <f>IF(OR(A867="",D867=""),"",IF(OR(F867="Cancelled",F867="Returned"),0,D867*TauxTotal))</f>
        <v/>
      </c>
      <c r="M867" s="36">
        <f>IF(K867="","",K867-L867)</f>
        <v/>
      </c>
      <c r="N867" s="40">
        <f>IF(OR(K867="",N(D867)=0),"",IF(OR(F867="Cancelled",F867="Returned"),"",M867/D867))</f>
        <v/>
      </c>
      <c r="O867" s="39">
        <f>IF(OR(A867="",B867=""),"",IFERROR(A867-INDEX('Stock'!$H$2:$H$1000,MATCH(B867,'Stock'!$A$2:$A$1000,0)),""))</f>
        <v/>
      </c>
      <c r="P867" s="41">
        <f>IF(G867="","",DATE(YEAR(G867),MONTH(G867),1))</f>
        <v/>
      </c>
    </row>
    <row r="868">
      <c r="A868" s="33" t="n"/>
      <c r="C868" s="38">
        <f>IF(B868="","",IFERROR(INDEX('Stock'!$C$2:$C$1000,MATCH(B868,'Stock'!$A$2:$A$1000,0)),""))</f>
        <v/>
      </c>
      <c r="D868" s="35" t="n"/>
      <c r="G868" s="33" t="n"/>
      <c r="H868" s="36">
        <f>IF(B868="","",IFERROR(INDEX('Stock'!$G$2:$G$1000,MATCH(B868,'Stock'!$A$2:$A$1000,0)),""))</f>
        <v/>
      </c>
      <c r="I868" s="36">
        <f>IF(A868="","",EmballageDefaut)</f>
        <v/>
      </c>
      <c r="J868" s="35" t="n"/>
      <c r="K868" s="36">
        <f>IF(OR(A868="",D868=""),"",IF(OR(F868="Cancelled",F868="Returned"),0,D868-N(H868)-N(I868)-N(J868)))</f>
        <v/>
      </c>
      <c r="L868" s="36">
        <f>IF(OR(A868="",D868=""),"",IF(OR(F868="Cancelled",F868="Returned"),0,D868*TauxTotal))</f>
        <v/>
      </c>
      <c r="M868" s="36">
        <f>IF(K868="","",K868-L868)</f>
        <v/>
      </c>
      <c r="N868" s="40">
        <f>IF(OR(K868="",N(D868)=0),"",IF(OR(F868="Cancelled",F868="Returned"),"",M868/D868))</f>
        <v/>
      </c>
      <c r="O868" s="39">
        <f>IF(OR(A868="",B868=""),"",IFERROR(A868-INDEX('Stock'!$H$2:$H$1000,MATCH(B868,'Stock'!$A$2:$A$1000,0)),""))</f>
        <v/>
      </c>
      <c r="P868" s="41">
        <f>IF(G868="","",DATE(YEAR(G868),MONTH(G868),1))</f>
        <v/>
      </c>
    </row>
    <row r="869">
      <c r="A869" s="33" t="n"/>
      <c r="C869" s="38">
        <f>IF(B869="","",IFERROR(INDEX('Stock'!$C$2:$C$1000,MATCH(B869,'Stock'!$A$2:$A$1000,0)),""))</f>
        <v/>
      </c>
      <c r="D869" s="35" t="n"/>
      <c r="G869" s="33" t="n"/>
      <c r="H869" s="36">
        <f>IF(B869="","",IFERROR(INDEX('Stock'!$G$2:$G$1000,MATCH(B869,'Stock'!$A$2:$A$1000,0)),""))</f>
        <v/>
      </c>
      <c r="I869" s="36">
        <f>IF(A869="","",EmballageDefaut)</f>
        <v/>
      </c>
      <c r="J869" s="35" t="n"/>
      <c r="K869" s="36">
        <f>IF(OR(A869="",D869=""),"",IF(OR(F869="Cancelled",F869="Returned"),0,D869-N(H869)-N(I869)-N(J869)))</f>
        <v/>
      </c>
      <c r="L869" s="36">
        <f>IF(OR(A869="",D869=""),"",IF(OR(F869="Cancelled",F869="Returned"),0,D869*TauxTotal))</f>
        <v/>
      </c>
      <c r="M869" s="36">
        <f>IF(K869="","",K869-L869)</f>
        <v/>
      </c>
      <c r="N869" s="40">
        <f>IF(OR(K869="",N(D869)=0),"",IF(OR(F869="Cancelled",F869="Returned"),"",M869/D869))</f>
        <v/>
      </c>
      <c r="O869" s="39">
        <f>IF(OR(A869="",B869=""),"",IFERROR(A869-INDEX('Stock'!$H$2:$H$1000,MATCH(B869,'Stock'!$A$2:$A$1000,0)),""))</f>
        <v/>
      </c>
      <c r="P869" s="41">
        <f>IF(G869="","",DATE(YEAR(G869),MONTH(G869),1))</f>
        <v/>
      </c>
    </row>
    <row r="870">
      <c r="A870" s="33" t="n"/>
      <c r="C870" s="38">
        <f>IF(B870="","",IFERROR(INDEX('Stock'!$C$2:$C$1000,MATCH(B870,'Stock'!$A$2:$A$1000,0)),""))</f>
        <v/>
      </c>
      <c r="D870" s="35" t="n"/>
      <c r="G870" s="33" t="n"/>
      <c r="H870" s="36">
        <f>IF(B870="","",IFERROR(INDEX('Stock'!$G$2:$G$1000,MATCH(B870,'Stock'!$A$2:$A$1000,0)),""))</f>
        <v/>
      </c>
      <c r="I870" s="36">
        <f>IF(A870="","",EmballageDefaut)</f>
        <v/>
      </c>
      <c r="J870" s="35" t="n"/>
      <c r="K870" s="36">
        <f>IF(OR(A870="",D870=""),"",IF(OR(F870="Cancelled",F870="Returned"),0,D870-N(H870)-N(I870)-N(J870)))</f>
        <v/>
      </c>
      <c r="L870" s="36">
        <f>IF(OR(A870="",D870=""),"",IF(OR(F870="Cancelled",F870="Returned"),0,D870*TauxTotal))</f>
        <v/>
      </c>
      <c r="M870" s="36">
        <f>IF(K870="","",K870-L870)</f>
        <v/>
      </c>
      <c r="N870" s="40">
        <f>IF(OR(K870="",N(D870)=0),"",IF(OR(F870="Cancelled",F870="Returned"),"",M870/D870))</f>
        <v/>
      </c>
      <c r="O870" s="39">
        <f>IF(OR(A870="",B870=""),"",IFERROR(A870-INDEX('Stock'!$H$2:$H$1000,MATCH(B870,'Stock'!$A$2:$A$1000,0)),""))</f>
        <v/>
      </c>
      <c r="P870" s="41">
        <f>IF(G870="","",DATE(YEAR(G870),MONTH(G870),1))</f>
        <v/>
      </c>
    </row>
    <row r="871">
      <c r="A871" s="33" t="n"/>
      <c r="C871" s="38">
        <f>IF(B871="","",IFERROR(INDEX('Stock'!$C$2:$C$1000,MATCH(B871,'Stock'!$A$2:$A$1000,0)),""))</f>
        <v/>
      </c>
      <c r="D871" s="35" t="n"/>
      <c r="G871" s="33" t="n"/>
      <c r="H871" s="36">
        <f>IF(B871="","",IFERROR(INDEX('Stock'!$G$2:$G$1000,MATCH(B871,'Stock'!$A$2:$A$1000,0)),""))</f>
        <v/>
      </c>
      <c r="I871" s="36">
        <f>IF(A871="","",EmballageDefaut)</f>
        <v/>
      </c>
      <c r="J871" s="35" t="n"/>
      <c r="K871" s="36">
        <f>IF(OR(A871="",D871=""),"",IF(OR(F871="Cancelled",F871="Returned"),0,D871-N(H871)-N(I871)-N(J871)))</f>
        <v/>
      </c>
      <c r="L871" s="36">
        <f>IF(OR(A871="",D871=""),"",IF(OR(F871="Cancelled",F871="Returned"),0,D871*TauxTotal))</f>
        <v/>
      </c>
      <c r="M871" s="36">
        <f>IF(K871="","",K871-L871)</f>
        <v/>
      </c>
      <c r="N871" s="40">
        <f>IF(OR(K871="",N(D871)=0),"",IF(OR(F871="Cancelled",F871="Returned"),"",M871/D871))</f>
        <v/>
      </c>
      <c r="O871" s="39">
        <f>IF(OR(A871="",B871=""),"",IFERROR(A871-INDEX('Stock'!$H$2:$H$1000,MATCH(B871,'Stock'!$A$2:$A$1000,0)),""))</f>
        <v/>
      </c>
      <c r="P871" s="41">
        <f>IF(G871="","",DATE(YEAR(G871),MONTH(G871),1))</f>
        <v/>
      </c>
    </row>
    <row r="872">
      <c r="A872" s="33" t="n"/>
      <c r="C872" s="38">
        <f>IF(B872="","",IFERROR(INDEX('Stock'!$C$2:$C$1000,MATCH(B872,'Stock'!$A$2:$A$1000,0)),""))</f>
        <v/>
      </c>
      <c r="D872" s="35" t="n"/>
      <c r="G872" s="33" t="n"/>
      <c r="H872" s="36">
        <f>IF(B872="","",IFERROR(INDEX('Stock'!$G$2:$G$1000,MATCH(B872,'Stock'!$A$2:$A$1000,0)),""))</f>
        <v/>
      </c>
      <c r="I872" s="36">
        <f>IF(A872="","",EmballageDefaut)</f>
        <v/>
      </c>
      <c r="J872" s="35" t="n"/>
      <c r="K872" s="36">
        <f>IF(OR(A872="",D872=""),"",IF(OR(F872="Cancelled",F872="Returned"),0,D872-N(H872)-N(I872)-N(J872)))</f>
        <v/>
      </c>
      <c r="L872" s="36">
        <f>IF(OR(A872="",D872=""),"",IF(OR(F872="Cancelled",F872="Returned"),0,D872*TauxTotal))</f>
        <v/>
      </c>
      <c r="M872" s="36">
        <f>IF(K872="","",K872-L872)</f>
        <v/>
      </c>
      <c r="N872" s="40">
        <f>IF(OR(K872="",N(D872)=0),"",IF(OR(F872="Cancelled",F872="Returned"),"",M872/D872))</f>
        <v/>
      </c>
      <c r="O872" s="39">
        <f>IF(OR(A872="",B872=""),"",IFERROR(A872-INDEX('Stock'!$H$2:$H$1000,MATCH(B872,'Stock'!$A$2:$A$1000,0)),""))</f>
        <v/>
      </c>
      <c r="P872" s="41">
        <f>IF(G872="","",DATE(YEAR(G872),MONTH(G872),1))</f>
        <v/>
      </c>
    </row>
    <row r="873">
      <c r="A873" s="33" t="n"/>
      <c r="C873" s="38">
        <f>IF(B873="","",IFERROR(INDEX('Stock'!$C$2:$C$1000,MATCH(B873,'Stock'!$A$2:$A$1000,0)),""))</f>
        <v/>
      </c>
      <c r="D873" s="35" t="n"/>
      <c r="G873" s="33" t="n"/>
      <c r="H873" s="36">
        <f>IF(B873="","",IFERROR(INDEX('Stock'!$G$2:$G$1000,MATCH(B873,'Stock'!$A$2:$A$1000,0)),""))</f>
        <v/>
      </c>
      <c r="I873" s="36">
        <f>IF(A873="","",EmballageDefaut)</f>
        <v/>
      </c>
      <c r="J873" s="35" t="n"/>
      <c r="K873" s="36">
        <f>IF(OR(A873="",D873=""),"",IF(OR(F873="Cancelled",F873="Returned"),0,D873-N(H873)-N(I873)-N(J873)))</f>
        <v/>
      </c>
      <c r="L873" s="36">
        <f>IF(OR(A873="",D873=""),"",IF(OR(F873="Cancelled",F873="Returned"),0,D873*TauxTotal))</f>
        <v/>
      </c>
      <c r="M873" s="36">
        <f>IF(K873="","",K873-L873)</f>
        <v/>
      </c>
      <c r="N873" s="40">
        <f>IF(OR(K873="",N(D873)=0),"",IF(OR(F873="Cancelled",F873="Returned"),"",M873/D873))</f>
        <v/>
      </c>
      <c r="O873" s="39">
        <f>IF(OR(A873="",B873=""),"",IFERROR(A873-INDEX('Stock'!$H$2:$H$1000,MATCH(B873,'Stock'!$A$2:$A$1000,0)),""))</f>
        <v/>
      </c>
      <c r="P873" s="41">
        <f>IF(G873="","",DATE(YEAR(G873),MONTH(G873),1))</f>
        <v/>
      </c>
    </row>
    <row r="874">
      <c r="A874" s="33" t="n"/>
      <c r="C874" s="38">
        <f>IF(B874="","",IFERROR(INDEX('Stock'!$C$2:$C$1000,MATCH(B874,'Stock'!$A$2:$A$1000,0)),""))</f>
        <v/>
      </c>
      <c r="D874" s="35" t="n"/>
      <c r="G874" s="33" t="n"/>
      <c r="H874" s="36">
        <f>IF(B874="","",IFERROR(INDEX('Stock'!$G$2:$G$1000,MATCH(B874,'Stock'!$A$2:$A$1000,0)),""))</f>
        <v/>
      </c>
      <c r="I874" s="36">
        <f>IF(A874="","",EmballageDefaut)</f>
        <v/>
      </c>
      <c r="J874" s="35" t="n"/>
      <c r="K874" s="36">
        <f>IF(OR(A874="",D874=""),"",IF(OR(F874="Cancelled",F874="Returned"),0,D874-N(H874)-N(I874)-N(J874)))</f>
        <v/>
      </c>
      <c r="L874" s="36">
        <f>IF(OR(A874="",D874=""),"",IF(OR(F874="Cancelled",F874="Returned"),0,D874*TauxTotal))</f>
        <v/>
      </c>
      <c r="M874" s="36">
        <f>IF(K874="","",K874-L874)</f>
        <v/>
      </c>
      <c r="N874" s="40">
        <f>IF(OR(K874="",N(D874)=0),"",IF(OR(F874="Cancelled",F874="Returned"),"",M874/D874))</f>
        <v/>
      </c>
      <c r="O874" s="39">
        <f>IF(OR(A874="",B874=""),"",IFERROR(A874-INDEX('Stock'!$H$2:$H$1000,MATCH(B874,'Stock'!$A$2:$A$1000,0)),""))</f>
        <v/>
      </c>
      <c r="P874" s="41">
        <f>IF(G874="","",DATE(YEAR(G874),MONTH(G874),1))</f>
        <v/>
      </c>
    </row>
    <row r="875">
      <c r="A875" s="33" t="n"/>
      <c r="C875" s="38">
        <f>IF(B875="","",IFERROR(INDEX('Stock'!$C$2:$C$1000,MATCH(B875,'Stock'!$A$2:$A$1000,0)),""))</f>
        <v/>
      </c>
      <c r="D875" s="35" t="n"/>
      <c r="G875" s="33" t="n"/>
      <c r="H875" s="36">
        <f>IF(B875="","",IFERROR(INDEX('Stock'!$G$2:$G$1000,MATCH(B875,'Stock'!$A$2:$A$1000,0)),""))</f>
        <v/>
      </c>
      <c r="I875" s="36">
        <f>IF(A875="","",EmballageDefaut)</f>
        <v/>
      </c>
      <c r="J875" s="35" t="n"/>
      <c r="K875" s="36">
        <f>IF(OR(A875="",D875=""),"",IF(OR(F875="Cancelled",F875="Returned"),0,D875-N(H875)-N(I875)-N(J875)))</f>
        <v/>
      </c>
      <c r="L875" s="36">
        <f>IF(OR(A875="",D875=""),"",IF(OR(F875="Cancelled",F875="Returned"),0,D875*TauxTotal))</f>
        <v/>
      </c>
      <c r="M875" s="36">
        <f>IF(K875="","",K875-L875)</f>
        <v/>
      </c>
      <c r="N875" s="40">
        <f>IF(OR(K875="",N(D875)=0),"",IF(OR(F875="Cancelled",F875="Returned"),"",M875/D875))</f>
        <v/>
      </c>
      <c r="O875" s="39">
        <f>IF(OR(A875="",B875=""),"",IFERROR(A875-INDEX('Stock'!$H$2:$H$1000,MATCH(B875,'Stock'!$A$2:$A$1000,0)),""))</f>
        <v/>
      </c>
      <c r="P875" s="41">
        <f>IF(G875="","",DATE(YEAR(G875),MONTH(G875),1))</f>
        <v/>
      </c>
    </row>
    <row r="876">
      <c r="A876" s="33" t="n"/>
      <c r="C876" s="38">
        <f>IF(B876="","",IFERROR(INDEX('Stock'!$C$2:$C$1000,MATCH(B876,'Stock'!$A$2:$A$1000,0)),""))</f>
        <v/>
      </c>
      <c r="D876" s="35" t="n"/>
      <c r="G876" s="33" t="n"/>
      <c r="H876" s="36">
        <f>IF(B876="","",IFERROR(INDEX('Stock'!$G$2:$G$1000,MATCH(B876,'Stock'!$A$2:$A$1000,0)),""))</f>
        <v/>
      </c>
      <c r="I876" s="36">
        <f>IF(A876="","",EmballageDefaut)</f>
        <v/>
      </c>
      <c r="J876" s="35" t="n"/>
      <c r="K876" s="36">
        <f>IF(OR(A876="",D876=""),"",IF(OR(F876="Cancelled",F876="Returned"),0,D876-N(H876)-N(I876)-N(J876)))</f>
        <v/>
      </c>
      <c r="L876" s="36">
        <f>IF(OR(A876="",D876=""),"",IF(OR(F876="Cancelled",F876="Returned"),0,D876*TauxTotal))</f>
        <v/>
      </c>
      <c r="M876" s="36">
        <f>IF(K876="","",K876-L876)</f>
        <v/>
      </c>
      <c r="N876" s="40">
        <f>IF(OR(K876="",N(D876)=0),"",IF(OR(F876="Cancelled",F876="Returned"),"",M876/D876))</f>
        <v/>
      </c>
      <c r="O876" s="39">
        <f>IF(OR(A876="",B876=""),"",IFERROR(A876-INDEX('Stock'!$H$2:$H$1000,MATCH(B876,'Stock'!$A$2:$A$1000,0)),""))</f>
        <v/>
      </c>
      <c r="P876" s="41">
        <f>IF(G876="","",DATE(YEAR(G876),MONTH(G876),1))</f>
        <v/>
      </c>
    </row>
    <row r="877">
      <c r="A877" s="33" t="n"/>
      <c r="C877" s="38">
        <f>IF(B877="","",IFERROR(INDEX('Stock'!$C$2:$C$1000,MATCH(B877,'Stock'!$A$2:$A$1000,0)),""))</f>
        <v/>
      </c>
      <c r="D877" s="35" t="n"/>
      <c r="G877" s="33" t="n"/>
      <c r="H877" s="36">
        <f>IF(B877="","",IFERROR(INDEX('Stock'!$G$2:$G$1000,MATCH(B877,'Stock'!$A$2:$A$1000,0)),""))</f>
        <v/>
      </c>
      <c r="I877" s="36">
        <f>IF(A877="","",EmballageDefaut)</f>
        <v/>
      </c>
      <c r="J877" s="35" t="n"/>
      <c r="K877" s="36">
        <f>IF(OR(A877="",D877=""),"",IF(OR(F877="Cancelled",F877="Returned"),0,D877-N(H877)-N(I877)-N(J877)))</f>
        <v/>
      </c>
      <c r="L877" s="36">
        <f>IF(OR(A877="",D877=""),"",IF(OR(F877="Cancelled",F877="Returned"),0,D877*TauxTotal))</f>
        <v/>
      </c>
      <c r="M877" s="36">
        <f>IF(K877="","",K877-L877)</f>
        <v/>
      </c>
      <c r="N877" s="40">
        <f>IF(OR(K877="",N(D877)=0),"",IF(OR(F877="Cancelled",F877="Returned"),"",M877/D877))</f>
        <v/>
      </c>
      <c r="O877" s="39">
        <f>IF(OR(A877="",B877=""),"",IFERROR(A877-INDEX('Stock'!$H$2:$H$1000,MATCH(B877,'Stock'!$A$2:$A$1000,0)),""))</f>
        <v/>
      </c>
      <c r="P877" s="41">
        <f>IF(G877="","",DATE(YEAR(G877),MONTH(G877),1))</f>
        <v/>
      </c>
    </row>
    <row r="878">
      <c r="A878" s="33" t="n"/>
      <c r="C878" s="38">
        <f>IF(B878="","",IFERROR(INDEX('Stock'!$C$2:$C$1000,MATCH(B878,'Stock'!$A$2:$A$1000,0)),""))</f>
        <v/>
      </c>
      <c r="D878" s="35" t="n"/>
      <c r="G878" s="33" t="n"/>
      <c r="H878" s="36">
        <f>IF(B878="","",IFERROR(INDEX('Stock'!$G$2:$G$1000,MATCH(B878,'Stock'!$A$2:$A$1000,0)),""))</f>
        <v/>
      </c>
      <c r="I878" s="36">
        <f>IF(A878="","",EmballageDefaut)</f>
        <v/>
      </c>
      <c r="J878" s="35" t="n"/>
      <c r="K878" s="36">
        <f>IF(OR(A878="",D878=""),"",IF(OR(F878="Cancelled",F878="Returned"),0,D878-N(H878)-N(I878)-N(J878)))</f>
        <v/>
      </c>
      <c r="L878" s="36">
        <f>IF(OR(A878="",D878=""),"",IF(OR(F878="Cancelled",F878="Returned"),0,D878*TauxTotal))</f>
        <v/>
      </c>
      <c r="M878" s="36">
        <f>IF(K878="","",K878-L878)</f>
        <v/>
      </c>
      <c r="N878" s="40">
        <f>IF(OR(K878="",N(D878)=0),"",IF(OR(F878="Cancelled",F878="Returned"),"",M878/D878))</f>
        <v/>
      </c>
      <c r="O878" s="39">
        <f>IF(OR(A878="",B878=""),"",IFERROR(A878-INDEX('Stock'!$H$2:$H$1000,MATCH(B878,'Stock'!$A$2:$A$1000,0)),""))</f>
        <v/>
      </c>
      <c r="P878" s="41">
        <f>IF(G878="","",DATE(YEAR(G878),MONTH(G878),1))</f>
        <v/>
      </c>
    </row>
    <row r="879">
      <c r="A879" s="33" t="n"/>
      <c r="C879" s="38">
        <f>IF(B879="","",IFERROR(INDEX('Stock'!$C$2:$C$1000,MATCH(B879,'Stock'!$A$2:$A$1000,0)),""))</f>
        <v/>
      </c>
      <c r="D879" s="35" t="n"/>
      <c r="G879" s="33" t="n"/>
      <c r="H879" s="36">
        <f>IF(B879="","",IFERROR(INDEX('Stock'!$G$2:$G$1000,MATCH(B879,'Stock'!$A$2:$A$1000,0)),""))</f>
        <v/>
      </c>
      <c r="I879" s="36">
        <f>IF(A879="","",EmballageDefaut)</f>
        <v/>
      </c>
      <c r="J879" s="35" t="n"/>
      <c r="K879" s="36">
        <f>IF(OR(A879="",D879=""),"",IF(OR(F879="Cancelled",F879="Returned"),0,D879-N(H879)-N(I879)-N(J879)))</f>
        <v/>
      </c>
      <c r="L879" s="36">
        <f>IF(OR(A879="",D879=""),"",IF(OR(F879="Cancelled",F879="Returned"),0,D879*TauxTotal))</f>
        <v/>
      </c>
      <c r="M879" s="36">
        <f>IF(K879="","",K879-L879)</f>
        <v/>
      </c>
      <c r="N879" s="40">
        <f>IF(OR(K879="",N(D879)=0),"",IF(OR(F879="Cancelled",F879="Returned"),"",M879/D879))</f>
        <v/>
      </c>
      <c r="O879" s="39">
        <f>IF(OR(A879="",B879=""),"",IFERROR(A879-INDEX('Stock'!$H$2:$H$1000,MATCH(B879,'Stock'!$A$2:$A$1000,0)),""))</f>
        <v/>
      </c>
      <c r="P879" s="41">
        <f>IF(G879="","",DATE(YEAR(G879),MONTH(G879),1))</f>
        <v/>
      </c>
    </row>
    <row r="880">
      <c r="A880" s="33" t="n"/>
      <c r="C880" s="38">
        <f>IF(B880="","",IFERROR(INDEX('Stock'!$C$2:$C$1000,MATCH(B880,'Stock'!$A$2:$A$1000,0)),""))</f>
        <v/>
      </c>
      <c r="D880" s="35" t="n"/>
      <c r="G880" s="33" t="n"/>
      <c r="H880" s="36">
        <f>IF(B880="","",IFERROR(INDEX('Stock'!$G$2:$G$1000,MATCH(B880,'Stock'!$A$2:$A$1000,0)),""))</f>
        <v/>
      </c>
      <c r="I880" s="36">
        <f>IF(A880="","",EmballageDefaut)</f>
        <v/>
      </c>
      <c r="J880" s="35" t="n"/>
      <c r="K880" s="36">
        <f>IF(OR(A880="",D880=""),"",IF(OR(F880="Cancelled",F880="Returned"),0,D880-N(H880)-N(I880)-N(J880)))</f>
        <v/>
      </c>
      <c r="L880" s="36">
        <f>IF(OR(A880="",D880=""),"",IF(OR(F880="Cancelled",F880="Returned"),0,D880*TauxTotal))</f>
        <v/>
      </c>
      <c r="M880" s="36">
        <f>IF(K880="","",K880-L880)</f>
        <v/>
      </c>
      <c r="N880" s="40">
        <f>IF(OR(K880="",N(D880)=0),"",IF(OR(F880="Cancelled",F880="Returned"),"",M880/D880))</f>
        <v/>
      </c>
      <c r="O880" s="39">
        <f>IF(OR(A880="",B880=""),"",IFERROR(A880-INDEX('Stock'!$H$2:$H$1000,MATCH(B880,'Stock'!$A$2:$A$1000,0)),""))</f>
        <v/>
      </c>
      <c r="P880" s="41">
        <f>IF(G880="","",DATE(YEAR(G880),MONTH(G880),1))</f>
        <v/>
      </c>
    </row>
    <row r="881">
      <c r="A881" s="33" t="n"/>
      <c r="C881" s="38">
        <f>IF(B881="","",IFERROR(INDEX('Stock'!$C$2:$C$1000,MATCH(B881,'Stock'!$A$2:$A$1000,0)),""))</f>
        <v/>
      </c>
      <c r="D881" s="35" t="n"/>
      <c r="G881" s="33" t="n"/>
      <c r="H881" s="36">
        <f>IF(B881="","",IFERROR(INDEX('Stock'!$G$2:$G$1000,MATCH(B881,'Stock'!$A$2:$A$1000,0)),""))</f>
        <v/>
      </c>
      <c r="I881" s="36">
        <f>IF(A881="","",EmballageDefaut)</f>
        <v/>
      </c>
      <c r="J881" s="35" t="n"/>
      <c r="K881" s="36">
        <f>IF(OR(A881="",D881=""),"",IF(OR(F881="Cancelled",F881="Returned"),0,D881-N(H881)-N(I881)-N(J881)))</f>
        <v/>
      </c>
      <c r="L881" s="36">
        <f>IF(OR(A881="",D881=""),"",IF(OR(F881="Cancelled",F881="Returned"),0,D881*TauxTotal))</f>
        <v/>
      </c>
      <c r="M881" s="36">
        <f>IF(K881="","",K881-L881)</f>
        <v/>
      </c>
      <c r="N881" s="40">
        <f>IF(OR(K881="",N(D881)=0),"",IF(OR(F881="Cancelled",F881="Returned"),"",M881/D881))</f>
        <v/>
      </c>
      <c r="O881" s="39">
        <f>IF(OR(A881="",B881=""),"",IFERROR(A881-INDEX('Stock'!$H$2:$H$1000,MATCH(B881,'Stock'!$A$2:$A$1000,0)),""))</f>
        <v/>
      </c>
      <c r="P881" s="41">
        <f>IF(G881="","",DATE(YEAR(G881),MONTH(G881),1))</f>
        <v/>
      </c>
    </row>
    <row r="882">
      <c r="A882" s="33" t="n"/>
      <c r="C882" s="38">
        <f>IF(B882="","",IFERROR(INDEX('Stock'!$C$2:$C$1000,MATCH(B882,'Stock'!$A$2:$A$1000,0)),""))</f>
        <v/>
      </c>
      <c r="D882" s="35" t="n"/>
      <c r="G882" s="33" t="n"/>
      <c r="H882" s="36">
        <f>IF(B882="","",IFERROR(INDEX('Stock'!$G$2:$G$1000,MATCH(B882,'Stock'!$A$2:$A$1000,0)),""))</f>
        <v/>
      </c>
      <c r="I882" s="36">
        <f>IF(A882="","",EmballageDefaut)</f>
        <v/>
      </c>
      <c r="J882" s="35" t="n"/>
      <c r="K882" s="36">
        <f>IF(OR(A882="",D882=""),"",IF(OR(F882="Cancelled",F882="Returned"),0,D882-N(H882)-N(I882)-N(J882)))</f>
        <v/>
      </c>
      <c r="L882" s="36">
        <f>IF(OR(A882="",D882=""),"",IF(OR(F882="Cancelled",F882="Returned"),0,D882*TauxTotal))</f>
        <v/>
      </c>
      <c r="M882" s="36">
        <f>IF(K882="","",K882-L882)</f>
        <v/>
      </c>
      <c r="N882" s="40">
        <f>IF(OR(K882="",N(D882)=0),"",IF(OR(F882="Cancelled",F882="Returned"),"",M882/D882))</f>
        <v/>
      </c>
      <c r="O882" s="39">
        <f>IF(OR(A882="",B882=""),"",IFERROR(A882-INDEX('Stock'!$H$2:$H$1000,MATCH(B882,'Stock'!$A$2:$A$1000,0)),""))</f>
        <v/>
      </c>
      <c r="P882" s="41">
        <f>IF(G882="","",DATE(YEAR(G882),MONTH(G882),1))</f>
        <v/>
      </c>
    </row>
    <row r="883">
      <c r="A883" s="33" t="n"/>
      <c r="C883" s="38">
        <f>IF(B883="","",IFERROR(INDEX('Stock'!$C$2:$C$1000,MATCH(B883,'Stock'!$A$2:$A$1000,0)),""))</f>
        <v/>
      </c>
      <c r="D883" s="35" t="n"/>
      <c r="G883" s="33" t="n"/>
      <c r="H883" s="36">
        <f>IF(B883="","",IFERROR(INDEX('Stock'!$G$2:$G$1000,MATCH(B883,'Stock'!$A$2:$A$1000,0)),""))</f>
        <v/>
      </c>
      <c r="I883" s="36">
        <f>IF(A883="","",EmballageDefaut)</f>
        <v/>
      </c>
      <c r="J883" s="35" t="n"/>
      <c r="K883" s="36">
        <f>IF(OR(A883="",D883=""),"",IF(OR(F883="Cancelled",F883="Returned"),0,D883-N(H883)-N(I883)-N(J883)))</f>
        <v/>
      </c>
      <c r="L883" s="36">
        <f>IF(OR(A883="",D883=""),"",IF(OR(F883="Cancelled",F883="Returned"),0,D883*TauxTotal))</f>
        <v/>
      </c>
      <c r="M883" s="36">
        <f>IF(K883="","",K883-L883)</f>
        <v/>
      </c>
      <c r="N883" s="40">
        <f>IF(OR(K883="",N(D883)=0),"",IF(OR(F883="Cancelled",F883="Returned"),"",M883/D883))</f>
        <v/>
      </c>
      <c r="O883" s="39">
        <f>IF(OR(A883="",B883=""),"",IFERROR(A883-INDEX('Stock'!$H$2:$H$1000,MATCH(B883,'Stock'!$A$2:$A$1000,0)),""))</f>
        <v/>
      </c>
      <c r="P883" s="41">
        <f>IF(G883="","",DATE(YEAR(G883),MONTH(G883),1))</f>
        <v/>
      </c>
    </row>
    <row r="884">
      <c r="A884" s="33" t="n"/>
      <c r="C884" s="38">
        <f>IF(B884="","",IFERROR(INDEX('Stock'!$C$2:$C$1000,MATCH(B884,'Stock'!$A$2:$A$1000,0)),""))</f>
        <v/>
      </c>
      <c r="D884" s="35" t="n"/>
      <c r="G884" s="33" t="n"/>
      <c r="H884" s="36">
        <f>IF(B884="","",IFERROR(INDEX('Stock'!$G$2:$G$1000,MATCH(B884,'Stock'!$A$2:$A$1000,0)),""))</f>
        <v/>
      </c>
      <c r="I884" s="36">
        <f>IF(A884="","",EmballageDefaut)</f>
        <v/>
      </c>
      <c r="J884" s="35" t="n"/>
      <c r="K884" s="36">
        <f>IF(OR(A884="",D884=""),"",IF(OR(F884="Cancelled",F884="Returned"),0,D884-N(H884)-N(I884)-N(J884)))</f>
        <v/>
      </c>
      <c r="L884" s="36">
        <f>IF(OR(A884="",D884=""),"",IF(OR(F884="Cancelled",F884="Returned"),0,D884*TauxTotal))</f>
        <v/>
      </c>
      <c r="M884" s="36">
        <f>IF(K884="","",K884-L884)</f>
        <v/>
      </c>
      <c r="N884" s="40">
        <f>IF(OR(K884="",N(D884)=0),"",IF(OR(F884="Cancelled",F884="Returned"),"",M884/D884))</f>
        <v/>
      </c>
      <c r="O884" s="39">
        <f>IF(OR(A884="",B884=""),"",IFERROR(A884-INDEX('Stock'!$H$2:$H$1000,MATCH(B884,'Stock'!$A$2:$A$1000,0)),""))</f>
        <v/>
      </c>
      <c r="P884" s="41">
        <f>IF(G884="","",DATE(YEAR(G884),MONTH(G884),1))</f>
        <v/>
      </c>
    </row>
    <row r="885">
      <c r="A885" s="33" t="n"/>
      <c r="C885" s="38">
        <f>IF(B885="","",IFERROR(INDEX('Stock'!$C$2:$C$1000,MATCH(B885,'Stock'!$A$2:$A$1000,0)),""))</f>
        <v/>
      </c>
      <c r="D885" s="35" t="n"/>
      <c r="G885" s="33" t="n"/>
      <c r="H885" s="36">
        <f>IF(B885="","",IFERROR(INDEX('Stock'!$G$2:$G$1000,MATCH(B885,'Stock'!$A$2:$A$1000,0)),""))</f>
        <v/>
      </c>
      <c r="I885" s="36">
        <f>IF(A885="","",EmballageDefaut)</f>
        <v/>
      </c>
      <c r="J885" s="35" t="n"/>
      <c r="K885" s="36">
        <f>IF(OR(A885="",D885=""),"",IF(OR(F885="Cancelled",F885="Returned"),0,D885-N(H885)-N(I885)-N(J885)))</f>
        <v/>
      </c>
      <c r="L885" s="36">
        <f>IF(OR(A885="",D885=""),"",IF(OR(F885="Cancelled",F885="Returned"),0,D885*TauxTotal))</f>
        <v/>
      </c>
      <c r="M885" s="36">
        <f>IF(K885="","",K885-L885)</f>
        <v/>
      </c>
      <c r="N885" s="40">
        <f>IF(OR(K885="",N(D885)=0),"",IF(OR(F885="Cancelled",F885="Returned"),"",M885/D885))</f>
        <v/>
      </c>
      <c r="O885" s="39">
        <f>IF(OR(A885="",B885=""),"",IFERROR(A885-INDEX('Stock'!$H$2:$H$1000,MATCH(B885,'Stock'!$A$2:$A$1000,0)),""))</f>
        <v/>
      </c>
      <c r="P885" s="41">
        <f>IF(G885="","",DATE(YEAR(G885),MONTH(G885),1))</f>
        <v/>
      </c>
    </row>
    <row r="886">
      <c r="A886" s="33" t="n"/>
      <c r="C886" s="38">
        <f>IF(B886="","",IFERROR(INDEX('Stock'!$C$2:$C$1000,MATCH(B886,'Stock'!$A$2:$A$1000,0)),""))</f>
        <v/>
      </c>
      <c r="D886" s="35" t="n"/>
      <c r="G886" s="33" t="n"/>
      <c r="H886" s="36">
        <f>IF(B886="","",IFERROR(INDEX('Stock'!$G$2:$G$1000,MATCH(B886,'Stock'!$A$2:$A$1000,0)),""))</f>
        <v/>
      </c>
      <c r="I886" s="36">
        <f>IF(A886="","",EmballageDefaut)</f>
        <v/>
      </c>
      <c r="J886" s="35" t="n"/>
      <c r="K886" s="36">
        <f>IF(OR(A886="",D886=""),"",IF(OR(F886="Cancelled",F886="Returned"),0,D886-N(H886)-N(I886)-N(J886)))</f>
        <v/>
      </c>
      <c r="L886" s="36">
        <f>IF(OR(A886="",D886=""),"",IF(OR(F886="Cancelled",F886="Returned"),0,D886*TauxTotal))</f>
        <v/>
      </c>
      <c r="M886" s="36">
        <f>IF(K886="","",K886-L886)</f>
        <v/>
      </c>
      <c r="N886" s="40">
        <f>IF(OR(K886="",N(D886)=0),"",IF(OR(F886="Cancelled",F886="Returned"),"",M886/D886))</f>
        <v/>
      </c>
      <c r="O886" s="39">
        <f>IF(OR(A886="",B886=""),"",IFERROR(A886-INDEX('Stock'!$H$2:$H$1000,MATCH(B886,'Stock'!$A$2:$A$1000,0)),""))</f>
        <v/>
      </c>
      <c r="P886" s="41">
        <f>IF(G886="","",DATE(YEAR(G886),MONTH(G886),1))</f>
        <v/>
      </c>
    </row>
    <row r="887">
      <c r="A887" s="33" t="n"/>
      <c r="C887" s="38">
        <f>IF(B887="","",IFERROR(INDEX('Stock'!$C$2:$C$1000,MATCH(B887,'Stock'!$A$2:$A$1000,0)),""))</f>
        <v/>
      </c>
      <c r="D887" s="35" t="n"/>
      <c r="G887" s="33" t="n"/>
      <c r="H887" s="36">
        <f>IF(B887="","",IFERROR(INDEX('Stock'!$G$2:$G$1000,MATCH(B887,'Stock'!$A$2:$A$1000,0)),""))</f>
        <v/>
      </c>
      <c r="I887" s="36">
        <f>IF(A887="","",EmballageDefaut)</f>
        <v/>
      </c>
      <c r="J887" s="35" t="n"/>
      <c r="K887" s="36">
        <f>IF(OR(A887="",D887=""),"",IF(OR(F887="Cancelled",F887="Returned"),0,D887-N(H887)-N(I887)-N(J887)))</f>
        <v/>
      </c>
      <c r="L887" s="36">
        <f>IF(OR(A887="",D887=""),"",IF(OR(F887="Cancelled",F887="Returned"),0,D887*TauxTotal))</f>
        <v/>
      </c>
      <c r="M887" s="36">
        <f>IF(K887="","",K887-L887)</f>
        <v/>
      </c>
      <c r="N887" s="40">
        <f>IF(OR(K887="",N(D887)=0),"",IF(OR(F887="Cancelled",F887="Returned"),"",M887/D887))</f>
        <v/>
      </c>
      <c r="O887" s="39">
        <f>IF(OR(A887="",B887=""),"",IFERROR(A887-INDEX('Stock'!$H$2:$H$1000,MATCH(B887,'Stock'!$A$2:$A$1000,0)),""))</f>
        <v/>
      </c>
      <c r="P887" s="41">
        <f>IF(G887="","",DATE(YEAR(G887),MONTH(G887),1))</f>
        <v/>
      </c>
    </row>
    <row r="888">
      <c r="A888" s="33" t="n"/>
      <c r="C888" s="38">
        <f>IF(B888="","",IFERROR(INDEX('Stock'!$C$2:$C$1000,MATCH(B888,'Stock'!$A$2:$A$1000,0)),""))</f>
        <v/>
      </c>
      <c r="D888" s="35" t="n"/>
      <c r="G888" s="33" t="n"/>
      <c r="H888" s="36">
        <f>IF(B888="","",IFERROR(INDEX('Stock'!$G$2:$G$1000,MATCH(B888,'Stock'!$A$2:$A$1000,0)),""))</f>
        <v/>
      </c>
      <c r="I888" s="36">
        <f>IF(A888="","",EmballageDefaut)</f>
        <v/>
      </c>
      <c r="J888" s="35" t="n"/>
      <c r="K888" s="36">
        <f>IF(OR(A888="",D888=""),"",IF(OR(F888="Cancelled",F888="Returned"),0,D888-N(H888)-N(I888)-N(J888)))</f>
        <v/>
      </c>
      <c r="L888" s="36">
        <f>IF(OR(A888="",D888=""),"",IF(OR(F888="Cancelled",F888="Returned"),0,D888*TauxTotal))</f>
        <v/>
      </c>
      <c r="M888" s="36">
        <f>IF(K888="","",K888-L888)</f>
        <v/>
      </c>
      <c r="N888" s="40">
        <f>IF(OR(K888="",N(D888)=0),"",IF(OR(F888="Cancelled",F888="Returned"),"",M888/D888))</f>
        <v/>
      </c>
      <c r="O888" s="39">
        <f>IF(OR(A888="",B888=""),"",IFERROR(A888-INDEX('Stock'!$H$2:$H$1000,MATCH(B888,'Stock'!$A$2:$A$1000,0)),""))</f>
        <v/>
      </c>
      <c r="P888" s="41">
        <f>IF(G888="","",DATE(YEAR(G888),MONTH(G888),1))</f>
        <v/>
      </c>
    </row>
    <row r="889">
      <c r="A889" s="33" t="n"/>
      <c r="C889" s="38">
        <f>IF(B889="","",IFERROR(INDEX('Stock'!$C$2:$C$1000,MATCH(B889,'Stock'!$A$2:$A$1000,0)),""))</f>
        <v/>
      </c>
      <c r="D889" s="35" t="n"/>
      <c r="G889" s="33" t="n"/>
      <c r="H889" s="36">
        <f>IF(B889="","",IFERROR(INDEX('Stock'!$G$2:$G$1000,MATCH(B889,'Stock'!$A$2:$A$1000,0)),""))</f>
        <v/>
      </c>
      <c r="I889" s="36">
        <f>IF(A889="","",EmballageDefaut)</f>
        <v/>
      </c>
      <c r="J889" s="35" t="n"/>
      <c r="K889" s="36">
        <f>IF(OR(A889="",D889=""),"",IF(OR(F889="Cancelled",F889="Returned"),0,D889-N(H889)-N(I889)-N(J889)))</f>
        <v/>
      </c>
      <c r="L889" s="36">
        <f>IF(OR(A889="",D889=""),"",IF(OR(F889="Cancelled",F889="Returned"),0,D889*TauxTotal))</f>
        <v/>
      </c>
      <c r="M889" s="36">
        <f>IF(K889="","",K889-L889)</f>
        <v/>
      </c>
      <c r="N889" s="40">
        <f>IF(OR(K889="",N(D889)=0),"",IF(OR(F889="Cancelled",F889="Returned"),"",M889/D889))</f>
        <v/>
      </c>
      <c r="O889" s="39">
        <f>IF(OR(A889="",B889=""),"",IFERROR(A889-INDEX('Stock'!$H$2:$H$1000,MATCH(B889,'Stock'!$A$2:$A$1000,0)),""))</f>
        <v/>
      </c>
      <c r="P889" s="41">
        <f>IF(G889="","",DATE(YEAR(G889),MONTH(G889),1))</f>
        <v/>
      </c>
    </row>
    <row r="890">
      <c r="A890" s="33" t="n"/>
      <c r="C890" s="38">
        <f>IF(B890="","",IFERROR(INDEX('Stock'!$C$2:$C$1000,MATCH(B890,'Stock'!$A$2:$A$1000,0)),""))</f>
        <v/>
      </c>
      <c r="D890" s="35" t="n"/>
      <c r="G890" s="33" t="n"/>
      <c r="H890" s="36">
        <f>IF(B890="","",IFERROR(INDEX('Stock'!$G$2:$G$1000,MATCH(B890,'Stock'!$A$2:$A$1000,0)),""))</f>
        <v/>
      </c>
      <c r="I890" s="36">
        <f>IF(A890="","",EmballageDefaut)</f>
        <v/>
      </c>
      <c r="J890" s="35" t="n"/>
      <c r="K890" s="36">
        <f>IF(OR(A890="",D890=""),"",IF(OR(F890="Cancelled",F890="Returned"),0,D890-N(H890)-N(I890)-N(J890)))</f>
        <v/>
      </c>
      <c r="L890" s="36">
        <f>IF(OR(A890="",D890=""),"",IF(OR(F890="Cancelled",F890="Returned"),0,D890*TauxTotal))</f>
        <v/>
      </c>
      <c r="M890" s="36">
        <f>IF(K890="","",K890-L890)</f>
        <v/>
      </c>
      <c r="N890" s="40">
        <f>IF(OR(K890="",N(D890)=0),"",IF(OR(F890="Cancelled",F890="Returned"),"",M890/D890))</f>
        <v/>
      </c>
      <c r="O890" s="39">
        <f>IF(OR(A890="",B890=""),"",IFERROR(A890-INDEX('Stock'!$H$2:$H$1000,MATCH(B890,'Stock'!$A$2:$A$1000,0)),""))</f>
        <v/>
      </c>
      <c r="P890" s="41">
        <f>IF(G890="","",DATE(YEAR(G890),MONTH(G890),1))</f>
        <v/>
      </c>
    </row>
    <row r="891">
      <c r="A891" s="33" t="n"/>
      <c r="C891" s="38">
        <f>IF(B891="","",IFERROR(INDEX('Stock'!$C$2:$C$1000,MATCH(B891,'Stock'!$A$2:$A$1000,0)),""))</f>
        <v/>
      </c>
      <c r="D891" s="35" t="n"/>
      <c r="G891" s="33" t="n"/>
      <c r="H891" s="36">
        <f>IF(B891="","",IFERROR(INDEX('Stock'!$G$2:$G$1000,MATCH(B891,'Stock'!$A$2:$A$1000,0)),""))</f>
        <v/>
      </c>
      <c r="I891" s="36">
        <f>IF(A891="","",EmballageDefaut)</f>
        <v/>
      </c>
      <c r="J891" s="35" t="n"/>
      <c r="K891" s="36">
        <f>IF(OR(A891="",D891=""),"",IF(OR(F891="Cancelled",F891="Returned"),0,D891-N(H891)-N(I891)-N(J891)))</f>
        <v/>
      </c>
      <c r="L891" s="36">
        <f>IF(OR(A891="",D891=""),"",IF(OR(F891="Cancelled",F891="Returned"),0,D891*TauxTotal))</f>
        <v/>
      </c>
      <c r="M891" s="36">
        <f>IF(K891="","",K891-L891)</f>
        <v/>
      </c>
      <c r="N891" s="40">
        <f>IF(OR(K891="",N(D891)=0),"",IF(OR(F891="Cancelled",F891="Returned"),"",M891/D891))</f>
        <v/>
      </c>
      <c r="O891" s="39">
        <f>IF(OR(A891="",B891=""),"",IFERROR(A891-INDEX('Stock'!$H$2:$H$1000,MATCH(B891,'Stock'!$A$2:$A$1000,0)),""))</f>
        <v/>
      </c>
      <c r="P891" s="41">
        <f>IF(G891="","",DATE(YEAR(G891),MONTH(G891),1))</f>
        <v/>
      </c>
    </row>
    <row r="892">
      <c r="A892" s="33" t="n"/>
      <c r="C892" s="38">
        <f>IF(B892="","",IFERROR(INDEX('Stock'!$C$2:$C$1000,MATCH(B892,'Stock'!$A$2:$A$1000,0)),""))</f>
        <v/>
      </c>
      <c r="D892" s="35" t="n"/>
      <c r="G892" s="33" t="n"/>
      <c r="H892" s="36">
        <f>IF(B892="","",IFERROR(INDEX('Stock'!$G$2:$G$1000,MATCH(B892,'Stock'!$A$2:$A$1000,0)),""))</f>
        <v/>
      </c>
      <c r="I892" s="36">
        <f>IF(A892="","",EmballageDefaut)</f>
        <v/>
      </c>
      <c r="J892" s="35" t="n"/>
      <c r="K892" s="36">
        <f>IF(OR(A892="",D892=""),"",IF(OR(F892="Cancelled",F892="Returned"),0,D892-N(H892)-N(I892)-N(J892)))</f>
        <v/>
      </c>
      <c r="L892" s="36">
        <f>IF(OR(A892="",D892=""),"",IF(OR(F892="Cancelled",F892="Returned"),0,D892*TauxTotal))</f>
        <v/>
      </c>
      <c r="M892" s="36">
        <f>IF(K892="","",K892-L892)</f>
        <v/>
      </c>
      <c r="N892" s="40">
        <f>IF(OR(K892="",N(D892)=0),"",IF(OR(F892="Cancelled",F892="Returned"),"",M892/D892))</f>
        <v/>
      </c>
      <c r="O892" s="39">
        <f>IF(OR(A892="",B892=""),"",IFERROR(A892-INDEX('Stock'!$H$2:$H$1000,MATCH(B892,'Stock'!$A$2:$A$1000,0)),""))</f>
        <v/>
      </c>
      <c r="P892" s="41">
        <f>IF(G892="","",DATE(YEAR(G892),MONTH(G892),1))</f>
        <v/>
      </c>
    </row>
    <row r="893">
      <c r="A893" s="33" t="n"/>
      <c r="C893" s="38">
        <f>IF(B893="","",IFERROR(INDEX('Stock'!$C$2:$C$1000,MATCH(B893,'Stock'!$A$2:$A$1000,0)),""))</f>
        <v/>
      </c>
      <c r="D893" s="35" t="n"/>
      <c r="G893" s="33" t="n"/>
      <c r="H893" s="36">
        <f>IF(B893="","",IFERROR(INDEX('Stock'!$G$2:$G$1000,MATCH(B893,'Stock'!$A$2:$A$1000,0)),""))</f>
        <v/>
      </c>
      <c r="I893" s="36">
        <f>IF(A893="","",EmballageDefaut)</f>
        <v/>
      </c>
      <c r="J893" s="35" t="n"/>
      <c r="K893" s="36">
        <f>IF(OR(A893="",D893=""),"",IF(OR(F893="Cancelled",F893="Returned"),0,D893-N(H893)-N(I893)-N(J893)))</f>
        <v/>
      </c>
      <c r="L893" s="36">
        <f>IF(OR(A893="",D893=""),"",IF(OR(F893="Cancelled",F893="Returned"),0,D893*TauxTotal))</f>
        <v/>
      </c>
      <c r="M893" s="36">
        <f>IF(K893="","",K893-L893)</f>
        <v/>
      </c>
      <c r="N893" s="40">
        <f>IF(OR(K893="",N(D893)=0),"",IF(OR(F893="Cancelled",F893="Returned"),"",M893/D893))</f>
        <v/>
      </c>
      <c r="O893" s="39">
        <f>IF(OR(A893="",B893=""),"",IFERROR(A893-INDEX('Stock'!$H$2:$H$1000,MATCH(B893,'Stock'!$A$2:$A$1000,0)),""))</f>
        <v/>
      </c>
      <c r="P893" s="41">
        <f>IF(G893="","",DATE(YEAR(G893),MONTH(G893),1))</f>
        <v/>
      </c>
    </row>
    <row r="894">
      <c r="A894" s="33" t="n"/>
      <c r="C894" s="38">
        <f>IF(B894="","",IFERROR(INDEX('Stock'!$C$2:$C$1000,MATCH(B894,'Stock'!$A$2:$A$1000,0)),""))</f>
        <v/>
      </c>
      <c r="D894" s="35" t="n"/>
      <c r="G894" s="33" t="n"/>
      <c r="H894" s="36">
        <f>IF(B894="","",IFERROR(INDEX('Stock'!$G$2:$G$1000,MATCH(B894,'Stock'!$A$2:$A$1000,0)),""))</f>
        <v/>
      </c>
      <c r="I894" s="36">
        <f>IF(A894="","",EmballageDefaut)</f>
        <v/>
      </c>
      <c r="J894" s="35" t="n"/>
      <c r="K894" s="36">
        <f>IF(OR(A894="",D894=""),"",IF(OR(F894="Cancelled",F894="Returned"),0,D894-N(H894)-N(I894)-N(J894)))</f>
        <v/>
      </c>
      <c r="L894" s="36">
        <f>IF(OR(A894="",D894=""),"",IF(OR(F894="Cancelled",F894="Returned"),0,D894*TauxTotal))</f>
        <v/>
      </c>
      <c r="M894" s="36">
        <f>IF(K894="","",K894-L894)</f>
        <v/>
      </c>
      <c r="N894" s="40">
        <f>IF(OR(K894="",N(D894)=0),"",IF(OR(F894="Cancelled",F894="Returned"),"",M894/D894))</f>
        <v/>
      </c>
      <c r="O894" s="39">
        <f>IF(OR(A894="",B894=""),"",IFERROR(A894-INDEX('Stock'!$H$2:$H$1000,MATCH(B894,'Stock'!$A$2:$A$1000,0)),""))</f>
        <v/>
      </c>
      <c r="P894" s="41">
        <f>IF(G894="","",DATE(YEAR(G894),MONTH(G894),1))</f>
        <v/>
      </c>
    </row>
    <row r="895">
      <c r="A895" s="33" t="n"/>
      <c r="C895" s="38">
        <f>IF(B895="","",IFERROR(INDEX('Stock'!$C$2:$C$1000,MATCH(B895,'Stock'!$A$2:$A$1000,0)),""))</f>
        <v/>
      </c>
      <c r="D895" s="35" t="n"/>
      <c r="G895" s="33" t="n"/>
      <c r="H895" s="36">
        <f>IF(B895="","",IFERROR(INDEX('Stock'!$G$2:$G$1000,MATCH(B895,'Stock'!$A$2:$A$1000,0)),""))</f>
        <v/>
      </c>
      <c r="I895" s="36">
        <f>IF(A895="","",EmballageDefaut)</f>
        <v/>
      </c>
      <c r="J895" s="35" t="n"/>
      <c r="K895" s="36">
        <f>IF(OR(A895="",D895=""),"",IF(OR(F895="Cancelled",F895="Returned"),0,D895-N(H895)-N(I895)-N(J895)))</f>
        <v/>
      </c>
      <c r="L895" s="36">
        <f>IF(OR(A895="",D895=""),"",IF(OR(F895="Cancelled",F895="Returned"),0,D895*TauxTotal))</f>
        <v/>
      </c>
      <c r="M895" s="36">
        <f>IF(K895="","",K895-L895)</f>
        <v/>
      </c>
      <c r="N895" s="40">
        <f>IF(OR(K895="",N(D895)=0),"",IF(OR(F895="Cancelled",F895="Returned"),"",M895/D895))</f>
        <v/>
      </c>
      <c r="O895" s="39">
        <f>IF(OR(A895="",B895=""),"",IFERROR(A895-INDEX('Stock'!$H$2:$H$1000,MATCH(B895,'Stock'!$A$2:$A$1000,0)),""))</f>
        <v/>
      </c>
      <c r="P895" s="41">
        <f>IF(G895="","",DATE(YEAR(G895),MONTH(G895),1))</f>
        <v/>
      </c>
    </row>
    <row r="896">
      <c r="A896" s="33" t="n"/>
      <c r="C896" s="38">
        <f>IF(B896="","",IFERROR(INDEX('Stock'!$C$2:$C$1000,MATCH(B896,'Stock'!$A$2:$A$1000,0)),""))</f>
        <v/>
      </c>
      <c r="D896" s="35" t="n"/>
      <c r="G896" s="33" t="n"/>
      <c r="H896" s="36">
        <f>IF(B896="","",IFERROR(INDEX('Stock'!$G$2:$G$1000,MATCH(B896,'Stock'!$A$2:$A$1000,0)),""))</f>
        <v/>
      </c>
      <c r="I896" s="36">
        <f>IF(A896="","",EmballageDefaut)</f>
        <v/>
      </c>
      <c r="J896" s="35" t="n"/>
      <c r="K896" s="36">
        <f>IF(OR(A896="",D896=""),"",IF(OR(F896="Cancelled",F896="Returned"),0,D896-N(H896)-N(I896)-N(J896)))</f>
        <v/>
      </c>
      <c r="L896" s="36">
        <f>IF(OR(A896="",D896=""),"",IF(OR(F896="Cancelled",F896="Returned"),0,D896*TauxTotal))</f>
        <v/>
      </c>
      <c r="M896" s="36">
        <f>IF(K896="","",K896-L896)</f>
        <v/>
      </c>
      <c r="N896" s="40">
        <f>IF(OR(K896="",N(D896)=0),"",IF(OR(F896="Cancelled",F896="Returned"),"",M896/D896))</f>
        <v/>
      </c>
      <c r="O896" s="39">
        <f>IF(OR(A896="",B896=""),"",IFERROR(A896-INDEX('Stock'!$H$2:$H$1000,MATCH(B896,'Stock'!$A$2:$A$1000,0)),""))</f>
        <v/>
      </c>
      <c r="P896" s="41">
        <f>IF(G896="","",DATE(YEAR(G896),MONTH(G896),1))</f>
        <v/>
      </c>
    </row>
    <row r="897">
      <c r="A897" s="33" t="n"/>
      <c r="C897" s="38">
        <f>IF(B897="","",IFERROR(INDEX('Stock'!$C$2:$C$1000,MATCH(B897,'Stock'!$A$2:$A$1000,0)),""))</f>
        <v/>
      </c>
      <c r="D897" s="35" t="n"/>
      <c r="G897" s="33" t="n"/>
      <c r="H897" s="36">
        <f>IF(B897="","",IFERROR(INDEX('Stock'!$G$2:$G$1000,MATCH(B897,'Stock'!$A$2:$A$1000,0)),""))</f>
        <v/>
      </c>
      <c r="I897" s="36">
        <f>IF(A897="","",EmballageDefaut)</f>
        <v/>
      </c>
      <c r="J897" s="35" t="n"/>
      <c r="K897" s="36">
        <f>IF(OR(A897="",D897=""),"",IF(OR(F897="Cancelled",F897="Returned"),0,D897-N(H897)-N(I897)-N(J897)))</f>
        <v/>
      </c>
      <c r="L897" s="36">
        <f>IF(OR(A897="",D897=""),"",IF(OR(F897="Cancelled",F897="Returned"),0,D897*TauxTotal))</f>
        <v/>
      </c>
      <c r="M897" s="36">
        <f>IF(K897="","",K897-L897)</f>
        <v/>
      </c>
      <c r="N897" s="40">
        <f>IF(OR(K897="",N(D897)=0),"",IF(OR(F897="Cancelled",F897="Returned"),"",M897/D897))</f>
        <v/>
      </c>
      <c r="O897" s="39">
        <f>IF(OR(A897="",B897=""),"",IFERROR(A897-INDEX('Stock'!$H$2:$H$1000,MATCH(B897,'Stock'!$A$2:$A$1000,0)),""))</f>
        <v/>
      </c>
      <c r="P897" s="41">
        <f>IF(G897="","",DATE(YEAR(G897),MONTH(G897),1))</f>
        <v/>
      </c>
    </row>
    <row r="898">
      <c r="A898" s="33" t="n"/>
      <c r="C898" s="38">
        <f>IF(B898="","",IFERROR(INDEX('Stock'!$C$2:$C$1000,MATCH(B898,'Stock'!$A$2:$A$1000,0)),""))</f>
        <v/>
      </c>
      <c r="D898" s="35" t="n"/>
      <c r="G898" s="33" t="n"/>
      <c r="H898" s="36">
        <f>IF(B898="","",IFERROR(INDEX('Stock'!$G$2:$G$1000,MATCH(B898,'Stock'!$A$2:$A$1000,0)),""))</f>
        <v/>
      </c>
      <c r="I898" s="36">
        <f>IF(A898="","",EmballageDefaut)</f>
        <v/>
      </c>
      <c r="J898" s="35" t="n"/>
      <c r="K898" s="36">
        <f>IF(OR(A898="",D898=""),"",IF(OR(F898="Cancelled",F898="Returned"),0,D898-N(H898)-N(I898)-N(J898)))</f>
        <v/>
      </c>
      <c r="L898" s="36">
        <f>IF(OR(A898="",D898=""),"",IF(OR(F898="Cancelled",F898="Returned"),0,D898*TauxTotal))</f>
        <v/>
      </c>
      <c r="M898" s="36">
        <f>IF(K898="","",K898-L898)</f>
        <v/>
      </c>
      <c r="N898" s="40">
        <f>IF(OR(K898="",N(D898)=0),"",IF(OR(F898="Cancelled",F898="Returned"),"",M898/D898))</f>
        <v/>
      </c>
      <c r="O898" s="39">
        <f>IF(OR(A898="",B898=""),"",IFERROR(A898-INDEX('Stock'!$H$2:$H$1000,MATCH(B898,'Stock'!$A$2:$A$1000,0)),""))</f>
        <v/>
      </c>
      <c r="P898" s="41">
        <f>IF(G898="","",DATE(YEAR(G898),MONTH(G898),1))</f>
        <v/>
      </c>
    </row>
    <row r="899">
      <c r="A899" s="33" t="n"/>
      <c r="C899" s="38">
        <f>IF(B899="","",IFERROR(INDEX('Stock'!$C$2:$C$1000,MATCH(B899,'Stock'!$A$2:$A$1000,0)),""))</f>
        <v/>
      </c>
      <c r="D899" s="35" t="n"/>
      <c r="G899" s="33" t="n"/>
      <c r="H899" s="36">
        <f>IF(B899="","",IFERROR(INDEX('Stock'!$G$2:$G$1000,MATCH(B899,'Stock'!$A$2:$A$1000,0)),""))</f>
        <v/>
      </c>
      <c r="I899" s="36">
        <f>IF(A899="","",EmballageDefaut)</f>
        <v/>
      </c>
      <c r="J899" s="35" t="n"/>
      <c r="K899" s="36">
        <f>IF(OR(A899="",D899=""),"",IF(OR(F899="Cancelled",F899="Returned"),0,D899-N(H899)-N(I899)-N(J899)))</f>
        <v/>
      </c>
      <c r="L899" s="36">
        <f>IF(OR(A899="",D899=""),"",IF(OR(F899="Cancelled",F899="Returned"),0,D899*TauxTotal))</f>
        <v/>
      </c>
      <c r="M899" s="36">
        <f>IF(K899="","",K899-L899)</f>
        <v/>
      </c>
      <c r="N899" s="40">
        <f>IF(OR(K899="",N(D899)=0),"",IF(OR(F899="Cancelled",F899="Returned"),"",M899/D899))</f>
        <v/>
      </c>
      <c r="O899" s="39">
        <f>IF(OR(A899="",B899=""),"",IFERROR(A899-INDEX('Stock'!$H$2:$H$1000,MATCH(B899,'Stock'!$A$2:$A$1000,0)),""))</f>
        <v/>
      </c>
      <c r="P899" s="41">
        <f>IF(G899="","",DATE(YEAR(G899),MONTH(G899),1))</f>
        <v/>
      </c>
    </row>
    <row r="900">
      <c r="A900" s="33" t="n"/>
      <c r="C900" s="38">
        <f>IF(B900="","",IFERROR(INDEX('Stock'!$C$2:$C$1000,MATCH(B900,'Stock'!$A$2:$A$1000,0)),""))</f>
        <v/>
      </c>
      <c r="D900" s="35" t="n"/>
      <c r="G900" s="33" t="n"/>
      <c r="H900" s="36">
        <f>IF(B900="","",IFERROR(INDEX('Stock'!$G$2:$G$1000,MATCH(B900,'Stock'!$A$2:$A$1000,0)),""))</f>
        <v/>
      </c>
      <c r="I900" s="36">
        <f>IF(A900="","",EmballageDefaut)</f>
        <v/>
      </c>
      <c r="J900" s="35" t="n"/>
      <c r="K900" s="36">
        <f>IF(OR(A900="",D900=""),"",IF(OR(F900="Cancelled",F900="Returned"),0,D900-N(H900)-N(I900)-N(J900)))</f>
        <v/>
      </c>
      <c r="L900" s="36">
        <f>IF(OR(A900="",D900=""),"",IF(OR(F900="Cancelled",F900="Returned"),0,D900*TauxTotal))</f>
        <v/>
      </c>
      <c r="M900" s="36">
        <f>IF(K900="","",K900-L900)</f>
        <v/>
      </c>
      <c r="N900" s="40">
        <f>IF(OR(K900="",N(D900)=0),"",IF(OR(F900="Cancelled",F900="Returned"),"",M900/D900))</f>
        <v/>
      </c>
      <c r="O900" s="39">
        <f>IF(OR(A900="",B900=""),"",IFERROR(A900-INDEX('Stock'!$H$2:$H$1000,MATCH(B900,'Stock'!$A$2:$A$1000,0)),""))</f>
        <v/>
      </c>
      <c r="P900" s="41">
        <f>IF(G900="","",DATE(YEAR(G900),MONTH(G900),1))</f>
        <v/>
      </c>
    </row>
    <row r="901">
      <c r="A901" s="33" t="n"/>
      <c r="C901" s="38">
        <f>IF(B901="","",IFERROR(INDEX('Stock'!$C$2:$C$1000,MATCH(B901,'Stock'!$A$2:$A$1000,0)),""))</f>
        <v/>
      </c>
      <c r="D901" s="35" t="n"/>
      <c r="G901" s="33" t="n"/>
      <c r="H901" s="36">
        <f>IF(B901="","",IFERROR(INDEX('Stock'!$G$2:$G$1000,MATCH(B901,'Stock'!$A$2:$A$1000,0)),""))</f>
        <v/>
      </c>
      <c r="I901" s="36">
        <f>IF(A901="","",EmballageDefaut)</f>
        <v/>
      </c>
      <c r="J901" s="35" t="n"/>
      <c r="K901" s="36">
        <f>IF(OR(A901="",D901=""),"",IF(OR(F901="Cancelled",F901="Returned"),0,D901-N(H901)-N(I901)-N(J901)))</f>
        <v/>
      </c>
      <c r="L901" s="36">
        <f>IF(OR(A901="",D901=""),"",IF(OR(F901="Cancelled",F901="Returned"),0,D901*TauxTotal))</f>
        <v/>
      </c>
      <c r="M901" s="36">
        <f>IF(K901="","",K901-L901)</f>
        <v/>
      </c>
      <c r="N901" s="40">
        <f>IF(OR(K901="",N(D901)=0),"",IF(OR(F901="Cancelled",F901="Returned"),"",M901/D901))</f>
        <v/>
      </c>
      <c r="O901" s="39">
        <f>IF(OR(A901="",B901=""),"",IFERROR(A901-INDEX('Stock'!$H$2:$H$1000,MATCH(B901,'Stock'!$A$2:$A$1000,0)),""))</f>
        <v/>
      </c>
      <c r="P901" s="41">
        <f>IF(G901="","",DATE(YEAR(G901),MONTH(G901),1))</f>
        <v/>
      </c>
    </row>
    <row r="902">
      <c r="A902" s="33" t="n"/>
      <c r="C902" s="38">
        <f>IF(B902="","",IFERROR(INDEX('Stock'!$C$2:$C$1000,MATCH(B902,'Stock'!$A$2:$A$1000,0)),""))</f>
        <v/>
      </c>
      <c r="D902" s="35" t="n"/>
      <c r="G902" s="33" t="n"/>
      <c r="H902" s="36">
        <f>IF(B902="","",IFERROR(INDEX('Stock'!$G$2:$G$1000,MATCH(B902,'Stock'!$A$2:$A$1000,0)),""))</f>
        <v/>
      </c>
      <c r="I902" s="36">
        <f>IF(A902="","",EmballageDefaut)</f>
        <v/>
      </c>
      <c r="J902" s="35" t="n"/>
      <c r="K902" s="36">
        <f>IF(OR(A902="",D902=""),"",IF(OR(F902="Cancelled",F902="Returned"),0,D902-N(H902)-N(I902)-N(J902)))</f>
        <v/>
      </c>
      <c r="L902" s="36">
        <f>IF(OR(A902="",D902=""),"",IF(OR(F902="Cancelled",F902="Returned"),0,D902*TauxTotal))</f>
        <v/>
      </c>
      <c r="M902" s="36">
        <f>IF(K902="","",K902-L902)</f>
        <v/>
      </c>
      <c r="N902" s="40">
        <f>IF(OR(K902="",N(D902)=0),"",IF(OR(F902="Cancelled",F902="Returned"),"",M902/D902))</f>
        <v/>
      </c>
      <c r="O902" s="39">
        <f>IF(OR(A902="",B902=""),"",IFERROR(A902-INDEX('Stock'!$H$2:$H$1000,MATCH(B902,'Stock'!$A$2:$A$1000,0)),""))</f>
        <v/>
      </c>
      <c r="P902" s="41">
        <f>IF(G902="","",DATE(YEAR(G902),MONTH(G902),1))</f>
        <v/>
      </c>
    </row>
    <row r="903">
      <c r="A903" s="33" t="n"/>
      <c r="C903" s="38">
        <f>IF(B903="","",IFERROR(INDEX('Stock'!$C$2:$C$1000,MATCH(B903,'Stock'!$A$2:$A$1000,0)),""))</f>
        <v/>
      </c>
      <c r="D903" s="35" t="n"/>
      <c r="G903" s="33" t="n"/>
      <c r="H903" s="36">
        <f>IF(B903="","",IFERROR(INDEX('Stock'!$G$2:$G$1000,MATCH(B903,'Stock'!$A$2:$A$1000,0)),""))</f>
        <v/>
      </c>
      <c r="I903" s="36">
        <f>IF(A903="","",EmballageDefaut)</f>
        <v/>
      </c>
      <c r="J903" s="35" t="n"/>
      <c r="K903" s="36">
        <f>IF(OR(A903="",D903=""),"",IF(OR(F903="Cancelled",F903="Returned"),0,D903-N(H903)-N(I903)-N(J903)))</f>
        <v/>
      </c>
      <c r="L903" s="36">
        <f>IF(OR(A903="",D903=""),"",IF(OR(F903="Cancelled",F903="Returned"),0,D903*TauxTotal))</f>
        <v/>
      </c>
      <c r="M903" s="36">
        <f>IF(K903="","",K903-L903)</f>
        <v/>
      </c>
      <c r="N903" s="40">
        <f>IF(OR(K903="",N(D903)=0),"",IF(OR(F903="Cancelled",F903="Returned"),"",M903/D903))</f>
        <v/>
      </c>
      <c r="O903" s="39">
        <f>IF(OR(A903="",B903=""),"",IFERROR(A903-INDEX('Stock'!$H$2:$H$1000,MATCH(B903,'Stock'!$A$2:$A$1000,0)),""))</f>
        <v/>
      </c>
      <c r="P903" s="41">
        <f>IF(G903="","",DATE(YEAR(G903),MONTH(G903),1))</f>
        <v/>
      </c>
    </row>
    <row r="904">
      <c r="A904" s="33" t="n"/>
      <c r="C904" s="38">
        <f>IF(B904="","",IFERROR(INDEX('Stock'!$C$2:$C$1000,MATCH(B904,'Stock'!$A$2:$A$1000,0)),""))</f>
        <v/>
      </c>
      <c r="D904" s="35" t="n"/>
      <c r="G904" s="33" t="n"/>
      <c r="H904" s="36">
        <f>IF(B904="","",IFERROR(INDEX('Stock'!$G$2:$G$1000,MATCH(B904,'Stock'!$A$2:$A$1000,0)),""))</f>
        <v/>
      </c>
      <c r="I904" s="36">
        <f>IF(A904="","",EmballageDefaut)</f>
        <v/>
      </c>
      <c r="J904" s="35" t="n"/>
      <c r="K904" s="36">
        <f>IF(OR(A904="",D904=""),"",IF(OR(F904="Cancelled",F904="Returned"),0,D904-N(H904)-N(I904)-N(J904)))</f>
        <v/>
      </c>
      <c r="L904" s="36">
        <f>IF(OR(A904="",D904=""),"",IF(OR(F904="Cancelled",F904="Returned"),0,D904*TauxTotal))</f>
        <v/>
      </c>
      <c r="M904" s="36">
        <f>IF(K904="","",K904-L904)</f>
        <v/>
      </c>
      <c r="N904" s="40">
        <f>IF(OR(K904="",N(D904)=0),"",IF(OR(F904="Cancelled",F904="Returned"),"",M904/D904))</f>
        <v/>
      </c>
      <c r="O904" s="39">
        <f>IF(OR(A904="",B904=""),"",IFERROR(A904-INDEX('Stock'!$H$2:$H$1000,MATCH(B904,'Stock'!$A$2:$A$1000,0)),""))</f>
        <v/>
      </c>
      <c r="P904" s="41">
        <f>IF(G904="","",DATE(YEAR(G904),MONTH(G904),1))</f>
        <v/>
      </c>
    </row>
    <row r="905">
      <c r="A905" s="33" t="n"/>
      <c r="C905" s="38">
        <f>IF(B905="","",IFERROR(INDEX('Stock'!$C$2:$C$1000,MATCH(B905,'Stock'!$A$2:$A$1000,0)),""))</f>
        <v/>
      </c>
      <c r="D905" s="35" t="n"/>
      <c r="G905" s="33" t="n"/>
      <c r="H905" s="36">
        <f>IF(B905="","",IFERROR(INDEX('Stock'!$G$2:$G$1000,MATCH(B905,'Stock'!$A$2:$A$1000,0)),""))</f>
        <v/>
      </c>
      <c r="I905" s="36">
        <f>IF(A905="","",EmballageDefaut)</f>
        <v/>
      </c>
      <c r="J905" s="35" t="n"/>
      <c r="K905" s="36">
        <f>IF(OR(A905="",D905=""),"",IF(OR(F905="Cancelled",F905="Returned"),0,D905-N(H905)-N(I905)-N(J905)))</f>
        <v/>
      </c>
      <c r="L905" s="36">
        <f>IF(OR(A905="",D905=""),"",IF(OR(F905="Cancelled",F905="Returned"),0,D905*TauxTotal))</f>
        <v/>
      </c>
      <c r="M905" s="36">
        <f>IF(K905="","",K905-L905)</f>
        <v/>
      </c>
      <c r="N905" s="40">
        <f>IF(OR(K905="",N(D905)=0),"",IF(OR(F905="Cancelled",F905="Returned"),"",M905/D905))</f>
        <v/>
      </c>
      <c r="O905" s="39">
        <f>IF(OR(A905="",B905=""),"",IFERROR(A905-INDEX('Stock'!$H$2:$H$1000,MATCH(B905,'Stock'!$A$2:$A$1000,0)),""))</f>
        <v/>
      </c>
      <c r="P905" s="41">
        <f>IF(G905="","",DATE(YEAR(G905),MONTH(G905),1))</f>
        <v/>
      </c>
    </row>
    <row r="906">
      <c r="A906" s="33" t="n"/>
      <c r="C906" s="38">
        <f>IF(B906="","",IFERROR(INDEX('Stock'!$C$2:$C$1000,MATCH(B906,'Stock'!$A$2:$A$1000,0)),""))</f>
        <v/>
      </c>
      <c r="D906" s="35" t="n"/>
      <c r="G906" s="33" t="n"/>
      <c r="H906" s="36">
        <f>IF(B906="","",IFERROR(INDEX('Stock'!$G$2:$G$1000,MATCH(B906,'Stock'!$A$2:$A$1000,0)),""))</f>
        <v/>
      </c>
      <c r="I906" s="36">
        <f>IF(A906="","",EmballageDefaut)</f>
        <v/>
      </c>
      <c r="J906" s="35" t="n"/>
      <c r="K906" s="36">
        <f>IF(OR(A906="",D906=""),"",IF(OR(F906="Cancelled",F906="Returned"),0,D906-N(H906)-N(I906)-N(J906)))</f>
        <v/>
      </c>
      <c r="L906" s="36">
        <f>IF(OR(A906="",D906=""),"",IF(OR(F906="Cancelled",F906="Returned"),0,D906*TauxTotal))</f>
        <v/>
      </c>
      <c r="M906" s="36">
        <f>IF(K906="","",K906-L906)</f>
        <v/>
      </c>
      <c r="N906" s="40">
        <f>IF(OR(K906="",N(D906)=0),"",IF(OR(F906="Cancelled",F906="Returned"),"",M906/D906))</f>
        <v/>
      </c>
      <c r="O906" s="39">
        <f>IF(OR(A906="",B906=""),"",IFERROR(A906-INDEX('Stock'!$H$2:$H$1000,MATCH(B906,'Stock'!$A$2:$A$1000,0)),""))</f>
        <v/>
      </c>
      <c r="P906" s="41">
        <f>IF(G906="","",DATE(YEAR(G906),MONTH(G906),1))</f>
        <v/>
      </c>
    </row>
    <row r="907">
      <c r="A907" s="33" t="n"/>
      <c r="C907" s="38">
        <f>IF(B907="","",IFERROR(INDEX('Stock'!$C$2:$C$1000,MATCH(B907,'Stock'!$A$2:$A$1000,0)),""))</f>
        <v/>
      </c>
      <c r="D907" s="35" t="n"/>
      <c r="G907" s="33" t="n"/>
      <c r="H907" s="36">
        <f>IF(B907="","",IFERROR(INDEX('Stock'!$G$2:$G$1000,MATCH(B907,'Stock'!$A$2:$A$1000,0)),""))</f>
        <v/>
      </c>
      <c r="I907" s="36">
        <f>IF(A907="","",EmballageDefaut)</f>
        <v/>
      </c>
      <c r="J907" s="35" t="n"/>
      <c r="K907" s="36">
        <f>IF(OR(A907="",D907=""),"",IF(OR(F907="Cancelled",F907="Returned"),0,D907-N(H907)-N(I907)-N(J907)))</f>
        <v/>
      </c>
      <c r="L907" s="36">
        <f>IF(OR(A907="",D907=""),"",IF(OR(F907="Cancelled",F907="Returned"),0,D907*TauxTotal))</f>
        <v/>
      </c>
      <c r="M907" s="36">
        <f>IF(K907="","",K907-L907)</f>
        <v/>
      </c>
      <c r="N907" s="40">
        <f>IF(OR(K907="",N(D907)=0),"",IF(OR(F907="Cancelled",F907="Returned"),"",M907/D907))</f>
        <v/>
      </c>
      <c r="O907" s="39">
        <f>IF(OR(A907="",B907=""),"",IFERROR(A907-INDEX('Stock'!$H$2:$H$1000,MATCH(B907,'Stock'!$A$2:$A$1000,0)),""))</f>
        <v/>
      </c>
      <c r="P907" s="41">
        <f>IF(G907="","",DATE(YEAR(G907),MONTH(G907),1))</f>
        <v/>
      </c>
    </row>
    <row r="908">
      <c r="A908" s="33" t="n"/>
      <c r="C908" s="38">
        <f>IF(B908="","",IFERROR(INDEX('Stock'!$C$2:$C$1000,MATCH(B908,'Stock'!$A$2:$A$1000,0)),""))</f>
        <v/>
      </c>
      <c r="D908" s="35" t="n"/>
      <c r="G908" s="33" t="n"/>
      <c r="H908" s="36">
        <f>IF(B908="","",IFERROR(INDEX('Stock'!$G$2:$G$1000,MATCH(B908,'Stock'!$A$2:$A$1000,0)),""))</f>
        <v/>
      </c>
      <c r="I908" s="36">
        <f>IF(A908="","",EmballageDefaut)</f>
        <v/>
      </c>
      <c r="J908" s="35" t="n"/>
      <c r="K908" s="36">
        <f>IF(OR(A908="",D908=""),"",IF(OR(F908="Cancelled",F908="Returned"),0,D908-N(H908)-N(I908)-N(J908)))</f>
        <v/>
      </c>
      <c r="L908" s="36">
        <f>IF(OR(A908="",D908=""),"",IF(OR(F908="Cancelled",F908="Returned"),0,D908*TauxTotal))</f>
        <v/>
      </c>
      <c r="M908" s="36">
        <f>IF(K908="","",K908-L908)</f>
        <v/>
      </c>
      <c r="N908" s="40">
        <f>IF(OR(K908="",N(D908)=0),"",IF(OR(F908="Cancelled",F908="Returned"),"",M908/D908))</f>
        <v/>
      </c>
      <c r="O908" s="39">
        <f>IF(OR(A908="",B908=""),"",IFERROR(A908-INDEX('Stock'!$H$2:$H$1000,MATCH(B908,'Stock'!$A$2:$A$1000,0)),""))</f>
        <v/>
      </c>
      <c r="P908" s="41">
        <f>IF(G908="","",DATE(YEAR(G908),MONTH(G908),1))</f>
        <v/>
      </c>
    </row>
    <row r="909">
      <c r="A909" s="33" t="n"/>
      <c r="C909" s="38">
        <f>IF(B909="","",IFERROR(INDEX('Stock'!$C$2:$C$1000,MATCH(B909,'Stock'!$A$2:$A$1000,0)),""))</f>
        <v/>
      </c>
      <c r="D909" s="35" t="n"/>
      <c r="G909" s="33" t="n"/>
      <c r="H909" s="36">
        <f>IF(B909="","",IFERROR(INDEX('Stock'!$G$2:$G$1000,MATCH(B909,'Stock'!$A$2:$A$1000,0)),""))</f>
        <v/>
      </c>
      <c r="I909" s="36">
        <f>IF(A909="","",EmballageDefaut)</f>
        <v/>
      </c>
      <c r="J909" s="35" t="n"/>
      <c r="K909" s="36">
        <f>IF(OR(A909="",D909=""),"",IF(OR(F909="Cancelled",F909="Returned"),0,D909-N(H909)-N(I909)-N(J909)))</f>
        <v/>
      </c>
      <c r="L909" s="36">
        <f>IF(OR(A909="",D909=""),"",IF(OR(F909="Cancelled",F909="Returned"),0,D909*TauxTotal))</f>
        <v/>
      </c>
      <c r="M909" s="36">
        <f>IF(K909="","",K909-L909)</f>
        <v/>
      </c>
      <c r="N909" s="40">
        <f>IF(OR(K909="",N(D909)=0),"",IF(OR(F909="Cancelled",F909="Returned"),"",M909/D909))</f>
        <v/>
      </c>
      <c r="O909" s="39">
        <f>IF(OR(A909="",B909=""),"",IFERROR(A909-INDEX('Stock'!$H$2:$H$1000,MATCH(B909,'Stock'!$A$2:$A$1000,0)),""))</f>
        <v/>
      </c>
      <c r="P909" s="41">
        <f>IF(G909="","",DATE(YEAR(G909),MONTH(G909),1))</f>
        <v/>
      </c>
    </row>
    <row r="910">
      <c r="A910" s="33" t="n"/>
      <c r="C910" s="38">
        <f>IF(B910="","",IFERROR(INDEX('Stock'!$C$2:$C$1000,MATCH(B910,'Stock'!$A$2:$A$1000,0)),""))</f>
        <v/>
      </c>
      <c r="D910" s="35" t="n"/>
      <c r="G910" s="33" t="n"/>
      <c r="H910" s="36">
        <f>IF(B910="","",IFERROR(INDEX('Stock'!$G$2:$G$1000,MATCH(B910,'Stock'!$A$2:$A$1000,0)),""))</f>
        <v/>
      </c>
      <c r="I910" s="36">
        <f>IF(A910="","",EmballageDefaut)</f>
        <v/>
      </c>
      <c r="J910" s="35" t="n"/>
      <c r="K910" s="36">
        <f>IF(OR(A910="",D910=""),"",IF(OR(F910="Cancelled",F910="Returned"),0,D910-N(H910)-N(I910)-N(J910)))</f>
        <v/>
      </c>
      <c r="L910" s="36">
        <f>IF(OR(A910="",D910=""),"",IF(OR(F910="Cancelled",F910="Returned"),0,D910*TauxTotal))</f>
        <v/>
      </c>
      <c r="M910" s="36">
        <f>IF(K910="","",K910-L910)</f>
        <v/>
      </c>
      <c r="N910" s="40">
        <f>IF(OR(K910="",N(D910)=0),"",IF(OR(F910="Cancelled",F910="Returned"),"",M910/D910))</f>
        <v/>
      </c>
      <c r="O910" s="39">
        <f>IF(OR(A910="",B910=""),"",IFERROR(A910-INDEX('Stock'!$H$2:$H$1000,MATCH(B910,'Stock'!$A$2:$A$1000,0)),""))</f>
        <v/>
      </c>
      <c r="P910" s="41">
        <f>IF(G910="","",DATE(YEAR(G910),MONTH(G910),1))</f>
        <v/>
      </c>
    </row>
    <row r="911">
      <c r="A911" s="33" t="n"/>
      <c r="C911" s="38">
        <f>IF(B911="","",IFERROR(INDEX('Stock'!$C$2:$C$1000,MATCH(B911,'Stock'!$A$2:$A$1000,0)),""))</f>
        <v/>
      </c>
      <c r="D911" s="35" t="n"/>
      <c r="G911" s="33" t="n"/>
      <c r="H911" s="36">
        <f>IF(B911="","",IFERROR(INDEX('Stock'!$G$2:$G$1000,MATCH(B911,'Stock'!$A$2:$A$1000,0)),""))</f>
        <v/>
      </c>
      <c r="I911" s="36">
        <f>IF(A911="","",EmballageDefaut)</f>
        <v/>
      </c>
      <c r="J911" s="35" t="n"/>
      <c r="K911" s="36">
        <f>IF(OR(A911="",D911=""),"",IF(OR(F911="Cancelled",F911="Returned"),0,D911-N(H911)-N(I911)-N(J911)))</f>
        <v/>
      </c>
      <c r="L911" s="36">
        <f>IF(OR(A911="",D911=""),"",IF(OR(F911="Cancelled",F911="Returned"),0,D911*TauxTotal))</f>
        <v/>
      </c>
      <c r="M911" s="36">
        <f>IF(K911="","",K911-L911)</f>
        <v/>
      </c>
      <c r="N911" s="40">
        <f>IF(OR(K911="",N(D911)=0),"",IF(OR(F911="Cancelled",F911="Returned"),"",M911/D911))</f>
        <v/>
      </c>
      <c r="O911" s="39">
        <f>IF(OR(A911="",B911=""),"",IFERROR(A911-INDEX('Stock'!$H$2:$H$1000,MATCH(B911,'Stock'!$A$2:$A$1000,0)),""))</f>
        <v/>
      </c>
      <c r="P911" s="41">
        <f>IF(G911="","",DATE(YEAR(G911),MONTH(G911),1))</f>
        <v/>
      </c>
    </row>
    <row r="912">
      <c r="A912" s="33" t="n"/>
      <c r="C912" s="38">
        <f>IF(B912="","",IFERROR(INDEX('Stock'!$C$2:$C$1000,MATCH(B912,'Stock'!$A$2:$A$1000,0)),""))</f>
        <v/>
      </c>
      <c r="D912" s="35" t="n"/>
      <c r="G912" s="33" t="n"/>
      <c r="H912" s="36">
        <f>IF(B912="","",IFERROR(INDEX('Stock'!$G$2:$G$1000,MATCH(B912,'Stock'!$A$2:$A$1000,0)),""))</f>
        <v/>
      </c>
      <c r="I912" s="36">
        <f>IF(A912="","",EmballageDefaut)</f>
        <v/>
      </c>
      <c r="J912" s="35" t="n"/>
      <c r="K912" s="36">
        <f>IF(OR(A912="",D912=""),"",IF(OR(F912="Cancelled",F912="Returned"),0,D912-N(H912)-N(I912)-N(J912)))</f>
        <v/>
      </c>
      <c r="L912" s="36">
        <f>IF(OR(A912="",D912=""),"",IF(OR(F912="Cancelled",F912="Returned"),0,D912*TauxTotal))</f>
        <v/>
      </c>
      <c r="M912" s="36">
        <f>IF(K912="","",K912-L912)</f>
        <v/>
      </c>
      <c r="N912" s="40">
        <f>IF(OR(K912="",N(D912)=0),"",IF(OR(F912="Cancelled",F912="Returned"),"",M912/D912))</f>
        <v/>
      </c>
      <c r="O912" s="39">
        <f>IF(OR(A912="",B912=""),"",IFERROR(A912-INDEX('Stock'!$H$2:$H$1000,MATCH(B912,'Stock'!$A$2:$A$1000,0)),""))</f>
        <v/>
      </c>
      <c r="P912" s="41">
        <f>IF(G912="","",DATE(YEAR(G912),MONTH(G912),1))</f>
        <v/>
      </c>
    </row>
    <row r="913">
      <c r="A913" s="33" t="n"/>
      <c r="C913" s="38">
        <f>IF(B913="","",IFERROR(INDEX('Stock'!$C$2:$C$1000,MATCH(B913,'Stock'!$A$2:$A$1000,0)),""))</f>
        <v/>
      </c>
      <c r="D913" s="35" t="n"/>
      <c r="G913" s="33" t="n"/>
      <c r="H913" s="36">
        <f>IF(B913="","",IFERROR(INDEX('Stock'!$G$2:$G$1000,MATCH(B913,'Stock'!$A$2:$A$1000,0)),""))</f>
        <v/>
      </c>
      <c r="I913" s="36">
        <f>IF(A913="","",EmballageDefaut)</f>
        <v/>
      </c>
      <c r="J913" s="35" t="n"/>
      <c r="K913" s="36">
        <f>IF(OR(A913="",D913=""),"",IF(OR(F913="Cancelled",F913="Returned"),0,D913-N(H913)-N(I913)-N(J913)))</f>
        <v/>
      </c>
      <c r="L913" s="36">
        <f>IF(OR(A913="",D913=""),"",IF(OR(F913="Cancelled",F913="Returned"),0,D913*TauxTotal))</f>
        <v/>
      </c>
      <c r="M913" s="36">
        <f>IF(K913="","",K913-L913)</f>
        <v/>
      </c>
      <c r="N913" s="40">
        <f>IF(OR(K913="",N(D913)=0),"",IF(OR(F913="Cancelled",F913="Returned"),"",M913/D913))</f>
        <v/>
      </c>
      <c r="O913" s="39">
        <f>IF(OR(A913="",B913=""),"",IFERROR(A913-INDEX('Stock'!$H$2:$H$1000,MATCH(B913,'Stock'!$A$2:$A$1000,0)),""))</f>
        <v/>
      </c>
      <c r="P913" s="41">
        <f>IF(G913="","",DATE(YEAR(G913),MONTH(G913),1))</f>
        <v/>
      </c>
    </row>
    <row r="914">
      <c r="A914" s="33" t="n"/>
      <c r="C914" s="38">
        <f>IF(B914="","",IFERROR(INDEX('Stock'!$C$2:$C$1000,MATCH(B914,'Stock'!$A$2:$A$1000,0)),""))</f>
        <v/>
      </c>
      <c r="D914" s="35" t="n"/>
      <c r="G914" s="33" t="n"/>
      <c r="H914" s="36">
        <f>IF(B914="","",IFERROR(INDEX('Stock'!$G$2:$G$1000,MATCH(B914,'Stock'!$A$2:$A$1000,0)),""))</f>
        <v/>
      </c>
      <c r="I914" s="36">
        <f>IF(A914="","",EmballageDefaut)</f>
        <v/>
      </c>
      <c r="J914" s="35" t="n"/>
      <c r="K914" s="36">
        <f>IF(OR(A914="",D914=""),"",IF(OR(F914="Cancelled",F914="Returned"),0,D914-N(H914)-N(I914)-N(J914)))</f>
        <v/>
      </c>
      <c r="L914" s="36">
        <f>IF(OR(A914="",D914=""),"",IF(OR(F914="Cancelled",F914="Returned"),0,D914*TauxTotal))</f>
        <v/>
      </c>
      <c r="M914" s="36">
        <f>IF(K914="","",K914-L914)</f>
        <v/>
      </c>
      <c r="N914" s="40">
        <f>IF(OR(K914="",N(D914)=0),"",IF(OR(F914="Cancelled",F914="Returned"),"",M914/D914))</f>
        <v/>
      </c>
      <c r="O914" s="39">
        <f>IF(OR(A914="",B914=""),"",IFERROR(A914-INDEX('Stock'!$H$2:$H$1000,MATCH(B914,'Stock'!$A$2:$A$1000,0)),""))</f>
        <v/>
      </c>
      <c r="P914" s="41">
        <f>IF(G914="","",DATE(YEAR(G914),MONTH(G914),1))</f>
        <v/>
      </c>
    </row>
    <row r="915">
      <c r="A915" s="33" t="n"/>
      <c r="C915" s="38">
        <f>IF(B915="","",IFERROR(INDEX('Stock'!$C$2:$C$1000,MATCH(B915,'Stock'!$A$2:$A$1000,0)),""))</f>
        <v/>
      </c>
      <c r="D915" s="35" t="n"/>
      <c r="G915" s="33" t="n"/>
      <c r="H915" s="36">
        <f>IF(B915="","",IFERROR(INDEX('Stock'!$G$2:$G$1000,MATCH(B915,'Stock'!$A$2:$A$1000,0)),""))</f>
        <v/>
      </c>
      <c r="I915" s="36">
        <f>IF(A915="","",EmballageDefaut)</f>
        <v/>
      </c>
      <c r="J915" s="35" t="n"/>
      <c r="K915" s="36">
        <f>IF(OR(A915="",D915=""),"",IF(OR(F915="Cancelled",F915="Returned"),0,D915-N(H915)-N(I915)-N(J915)))</f>
        <v/>
      </c>
      <c r="L915" s="36">
        <f>IF(OR(A915="",D915=""),"",IF(OR(F915="Cancelled",F915="Returned"),0,D915*TauxTotal))</f>
        <v/>
      </c>
      <c r="M915" s="36">
        <f>IF(K915="","",K915-L915)</f>
        <v/>
      </c>
      <c r="N915" s="40">
        <f>IF(OR(K915="",N(D915)=0),"",IF(OR(F915="Cancelled",F915="Returned"),"",M915/D915))</f>
        <v/>
      </c>
      <c r="O915" s="39">
        <f>IF(OR(A915="",B915=""),"",IFERROR(A915-INDEX('Stock'!$H$2:$H$1000,MATCH(B915,'Stock'!$A$2:$A$1000,0)),""))</f>
        <v/>
      </c>
      <c r="P915" s="41">
        <f>IF(G915="","",DATE(YEAR(G915),MONTH(G915),1))</f>
        <v/>
      </c>
    </row>
    <row r="916">
      <c r="A916" s="33" t="n"/>
      <c r="C916" s="38">
        <f>IF(B916="","",IFERROR(INDEX('Stock'!$C$2:$C$1000,MATCH(B916,'Stock'!$A$2:$A$1000,0)),""))</f>
        <v/>
      </c>
      <c r="D916" s="35" t="n"/>
      <c r="G916" s="33" t="n"/>
      <c r="H916" s="36">
        <f>IF(B916="","",IFERROR(INDEX('Stock'!$G$2:$G$1000,MATCH(B916,'Stock'!$A$2:$A$1000,0)),""))</f>
        <v/>
      </c>
      <c r="I916" s="36">
        <f>IF(A916="","",EmballageDefaut)</f>
        <v/>
      </c>
      <c r="J916" s="35" t="n"/>
      <c r="K916" s="36">
        <f>IF(OR(A916="",D916=""),"",IF(OR(F916="Cancelled",F916="Returned"),0,D916-N(H916)-N(I916)-N(J916)))</f>
        <v/>
      </c>
      <c r="L916" s="36">
        <f>IF(OR(A916="",D916=""),"",IF(OR(F916="Cancelled",F916="Returned"),0,D916*TauxTotal))</f>
        <v/>
      </c>
      <c r="M916" s="36">
        <f>IF(K916="","",K916-L916)</f>
        <v/>
      </c>
      <c r="N916" s="40">
        <f>IF(OR(K916="",N(D916)=0),"",IF(OR(F916="Cancelled",F916="Returned"),"",M916/D916))</f>
        <v/>
      </c>
      <c r="O916" s="39">
        <f>IF(OR(A916="",B916=""),"",IFERROR(A916-INDEX('Stock'!$H$2:$H$1000,MATCH(B916,'Stock'!$A$2:$A$1000,0)),""))</f>
        <v/>
      </c>
      <c r="P916" s="41">
        <f>IF(G916="","",DATE(YEAR(G916),MONTH(G916),1))</f>
        <v/>
      </c>
    </row>
    <row r="917">
      <c r="A917" s="33" t="n"/>
      <c r="C917" s="38">
        <f>IF(B917="","",IFERROR(INDEX('Stock'!$C$2:$C$1000,MATCH(B917,'Stock'!$A$2:$A$1000,0)),""))</f>
        <v/>
      </c>
      <c r="D917" s="35" t="n"/>
      <c r="G917" s="33" t="n"/>
      <c r="H917" s="36">
        <f>IF(B917="","",IFERROR(INDEX('Stock'!$G$2:$G$1000,MATCH(B917,'Stock'!$A$2:$A$1000,0)),""))</f>
        <v/>
      </c>
      <c r="I917" s="36">
        <f>IF(A917="","",EmballageDefaut)</f>
        <v/>
      </c>
      <c r="J917" s="35" t="n"/>
      <c r="K917" s="36">
        <f>IF(OR(A917="",D917=""),"",IF(OR(F917="Cancelled",F917="Returned"),0,D917-N(H917)-N(I917)-N(J917)))</f>
        <v/>
      </c>
      <c r="L917" s="36">
        <f>IF(OR(A917="",D917=""),"",IF(OR(F917="Cancelled",F917="Returned"),0,D917*TauxTotal))</f>
        <v/>
      </c>
      <c r="M917" s="36">
        <f>IF(K917="","",K917-L917)</f>
        <v/>
      </c>
      <c r="N917" s="40">
        <f>IF(OR(K917="",N(D917)=0),"",IF(OR(F917="Cancelled",F917="Returned"),"",M917/D917))</f>
        <v/>
      </c>
      <c r="O917" s="39">
        <f>IF(OR(A917="",B917=""),"",IFERROR(A917-INDEX('Stock'!$H$2:$H$1000,MATCH(B917,'Stock'!$A$2:$A$1000,0)),""))</f>
        <v/>
      </c>
      <c r="P917" s="41">
        <f>IF(G917="","",DATE(YEAR(G917),MONTH(G917),1))</f>
        <v/>
      </c>
    </row>
    <row r="918">
      <c r="A918" s="33" t="n"/>
      <c r="C918" s="38">
        <f>IF(B918="","",IFERROR(INDEX('Stock'!$C$2:$C$1000,MATCH(B918,'Stock'!$A$2:$A$1000,0)),""))</f>
        <v/>
      </c>
      <c r="D918" s="35" t="n"/>
      <c r="G918" s="33" t="n"/>
      <c r="H918" s="36">
        <f>IF(B918="","",IFERROR(INDEX('Stock'!$G$2:$G$1000,MATCH(B918,'Stock'!$A$2:$A$1000,0)),""))</f>
        <v/>
      </c>
      <c r="I918" s="36">
        <f>IF(A918="","",EmballageDefaut)</f>
        <v/>
      </c>
      <c r="J918" s="35" t="n"/>
      <c r="K918" s="36">
        <f>IF(OR(A918="",D918=""),"",IF(OR(F918="Cancelled",F918="Returned"),0,D918-N(H918)-N(I918)-N(J918)))</f>
        <v/>
      </c>
      <c r="L918" s="36">
        <f>IF(OR(A918="",D918=""),"",IF(OR(F918="Cancelled",F918="Returned"),0,D918*TauxTotal))</f>
        <v/>
      </c>
      <c r="M918" s="36">
        <f>IF(K918="","",K918-L918)</f>
        <v/>
      </c>
      <c r="N918" s="40">
        <f>IF(OR(K918="",N(D918)=0),"",IF(OR(F918="Cancelled",F918="Returned"),"",M918/D918))</f>
        <v/>
      </c>
      <c r="O918" s="39">
        <f>IF(OR(A918="",B918=""),"",IFERROR(A918-INDEX('Stock'!$H$2:$H$1000,MATCH(B918,'Stock'!$A$2:$A$1000,0)),""))</f>
        <v/>
      </c>
      <c r="P918" s="41">
        <f>IF(G918="","",DATE(YEAR(G918),MONTH(G918),1))</f>
        <v/>
      </c>
    </row>
    <row r="919">
      <c r="A919" s="33" t="n"/>
      <c r="C919" s="38">
        <f>IF(B919="","",IFERROR(INDEX('Stock'!$C$2:$C$1000,MATCH(B919,'Stock'!$A$2:$A$1000,0)),""))</f>
        <v/>
      </c>
      <c r="D919" s="35" t="n"/>
      <c r="G919" s="33" t="n"/>
      <c r="H919" s="36">
        <f>IF(B919="","",IFERROR(INDEX('Stock'!$G$2:$G$1000,MATCH(B919,'Stock'!$A$2:$A$1000,0)),""))</f>
        <v/>
      </c>
      <c r="I919" s="36">
        <f>IF(A919="","",EmballageDefaut)</f>
        <v/>
      </c>
      <c r="J919" s="35" t="n"/>
      <c r="K919" s="36">
        <f>IF(OR(A919="",D919=""),"",IF(OR(F919="Cancelled",F919="Returned"),0,D919-N(H919)-N(I919)-N(J919)))</f>
        <v/>
      </c>
      <c r="L919" s="36">
        <f>IF(OR(A919="",D919=""),"",IF(OR(F919="Cancelled",F919="Returned"),0,D919*TauxTotal))</f>
        <v/>
      </c>
      <c r="M919" s="36">
        <f>IF(K919="","",K919-L919)</f>
        <v/>
      </c>
      <c r="N919" s="40">
        <f>IF(OR(K919="",N(D919)=0),"",IF(OR(F919="Cancelled",F919="Returned"),"",M919/D919))</f>
        <v/>
      </c>
      <c r="O919" s="39">
        <f>IF(OR(A919="",B919=""),"",IFERROR(A919-INDEX('Stock'!$H$2:$H$1000,MATCH(B919,'Stock'!$A$2:$A$1000,0)),""))</f>
        <v/>
      </c>
      <c r="P919" s="41">
        <f>IF(G919="","",DATE(YEAR(G919),MONTH(G919),1))</f>
        <v/>
      </c>
    </row>
    <row r="920">
      <c r="A920" s="33" t="n"/>
      <c r="C920" s="38">
        <f>IF(B920="","",IFERROR(INDEX('Stock'!$C$2:$C$1000,MATCH(B920,'Stock'!$A$2:$A$1000,0)),""))</f>
        <v/>
      </c>
      <c r="D920" s="35" t="n"/>
      <c r="G920" s="33" t="n"/>
      <c r="H920" s="36">
        <f>IF(B920="","",IFERROR(INDEX('Stock'!$G$2:$G$1000,MATCH(B920,'Stock'!$A$2:$A$1000,0)),""))</f>
        <v/>
      </c>
      <c r="I920" s="36">
        <f>IF(A920="","",EmballageDefaut)</f>
        <v/>
      </c>
      <c r="J920" s="35" t="n"/>
      <c r="K920" s="36">
        <f>IF(OR(A920="",D920=""),"",IF(OR(F920="Cancelled",F920="Returned"),0,D920-N(H920)-N(I920)-N(J920)))</f>
        <v/>
      </c>
      <c r="L920" s="36">
        <f>IF(OR(A920="",D920=""),"",IF(OR(F920="Cancelled",F920="Returned"),0,D920*TauxTotal))</f>
        <v/>
      </c>
      <c r="M920" s="36">
        <f>IF(K920="","",K920-L920)</f>
        <v/>
      </c>
      <c r="N920" s="40">
        <f>IF(OR(K920="",N(D920)=0),"",IF(OR(F920="Cancelled",F920="Returned"),"",M920/D920))</f>
        <v/>
      </c>
      <c r="O920" s="39">
        <f>IF(OR(A920="",B920=""),"",IFERROR(A920-INDEX('Stock'!$H$2:$H$1000,MATCH(B920,'Stock'!$A$2:$A$1000,0)),""))</f>
        <v/>
      </c>
      <c r="P920" s="41">
        <f>IF(G920="","",DATE(YEAR(G920),MONTH(G920),1))</f>
        <v/>
      </c>
    </row>
    <row r="921">
      <c r="A921" s="33" t="n"/>
      <c r="C921" s="38">
        <f>IF(B921="","",IFERROR(INDEX('Stock'!$C$2:$C$1000,MATCH(B921,'Stock'!$A$2:$A$1000,0)),""))</f>
        <v/>
      </c>
      <c r="D921" s="35" t="n"/>
      <c r="G921" s="33" t="n"/>
      <c r="H921" s="36">
        <f>IF(B921="","",IFERROR(INDEX('Stock'!$G$2:$G$1000,MATCH(B921,'Stock'!$A$2:$A$1000,0)),""))</f>
        <v/>
      </c>
      <c r="I921" s="36">
        <f>IF(A921="","",EmballageDefaut)</f>
        <v/>
      </c>
      <c r="J921" s="35" t="n"/>
      <c r="K921" s="36">
        <f>IF(OR(A921="",D921=""),"",IF(OR(F921="Cancelled",F921="Returned"),0,D921-N(H921)-N(I921)-N(J921)))</f>
        <v/>
      </c>
      <c r="L921" s="36">
        <f>IF(OR(A921="",D921=""),"",IF(OR(F921="Cancelled",F921="Returned"),0,D921*TauxTotal))</f>
        <v/>
      </c>
      <c r="M921" s="36">
        <f>IF(K921="","",K921-L921)</f>
        <v/>
      </c>
      <c r="N921" s="40">
        <f>IF(OR(K921="",N(D921)=0),"",IF(OR(F921="Cancelled",F921="Returned"),"",M921/D921))</f>
        <v/>
      </c>
      <c r="O921" s="39">
        <f>IF(OR(A921="",B921=""),"",IFERROR(A921-INDEX('Stock'!$H$2:$H$1000,MATCH(B921,'Stock'!$A$2:$A$1000,0)),""))</f>
        <v/>
      </c>
      <c r="P921" s="41">
        <f>IF(G921="","",DATE(YEAR(G921),MONTH(G921),1))</f>
        <v/>
      </c>
    </row>
    <row r="922">
      <c r="A922" s="33" t="n"/>
      <c r="C922" s="38">
        <f>IF(B922="","",IFERROR(INDEX('Stock'!$C$2:$C$1000,MATCH(B922,'Stock'!$A$2:$A$1000,0)),""))</f>
        <v/>
      </c>
      <c r="D922" s="35" t="n"/>
      <c r="G922" s="33" t="n"/>
      <c r="H922" s="36">
        <f>IF(B922="","",IFERROR(INDEX('Stock'!$G$2:$G$1000,MATCH(B922,'Stock'!$A$2:$A$1000,0)),""))</f>
        <v/>
      </c>
      <c r="I922" s="36">
        <f>IF(A922="","",EmballageDefaut)</f>
        <v/>
      </c>
      <c r="J922" s="35" t="n"/>
      <c r="K922" s="36">
        <f>IF(OR(A922="",D922=""),"",IF(OR(F922="Cancelled",F922="Returned"),0,D922-N(H922)-N(I922)-N(J922)))</f>
        <v/>
      </c>
      <c r="L922" s="36">
        <f>IF(OR(A922="",D922=""),"",IF(OR(F922="Cancelled",F922="Returned"),0,D922*TauxTotal))</f>
        <v/>
      </c>
      <c r="M922" s="36">
        <f>IF(K922="","",K922-L922)</f>
        <v/>
      </c>
      <c r="N922" s="40">
        <f>IF(OR(K922="",N(D922)=0),"",IF(OR(F922="Cancelled",F922="Returned"),"",M922/D922))</f>
        <v/>
      </c>
      <c r="O922" s="39">
        <f>IF(OR(A922="",B922=""),"",IFERROR(A922-INDEX('Stock'!$H$2:$H$1000,MATCH(B922,'Stock'!$A$2:$A$1000,0)),""))</f>
        <v/>
      </c>
      <c r="P922" s="41">
        <f>IF(G922="","",DATE(YEAR(G922),MONTH(G922),1))</f>
        <v/>
      </c>
    </row>
    <row r="923">
      <c r="A923" s="33" t="n"/>
      <c r="C923" s="38">
        <f>IF(B923="","",IFERROR(INDEX('Stock'!$C$2:$C$1000,MATCH(B923,'Stock'!$A$2:$A$1000,0)),""))</f>
        <v/>
      </c>
      <c r="D923" s="35" t="n"/>
      <c r="G923" s="33" t="n"/>
      <c r="H923" s="36">
        <f>IF(B923="","",IFERROR(INDEX('Stock'!$G$2:$G$1000,MATCH(B923,'Stock'!$A$2:$A$1000,0)),""))</f>
        <v/>
      </c>
      <c r="I923" s="36">
        <f>IF(A923="","",EmballageDefaut)</f>
        <v/>
      </c>
      <c r="J923" s="35" t="n"/>
      <c r="K923" s="36">
        <f>IF(OR(A923="",D923=""),"",IF(OR(F923="Cancelled",F923="Returned"),0,D923-N(H923)-N(I923)-N(J923)))</f>
        <v/>
      </c>
      <c r="L923" s="36">
        <f>IF(OR(A923="",D923=""),"",IF(OR(F923="Cancelled",F923="Returned"),0,D923*TauxTotal))</f>
        <v/>
      </c>
      <c r="M923" s="36">
        <f>IF(K923="","",K923-L923)</f>
        <v/>
      </c>
      <c r="N923" s="40">
        <f>IF(OR(K923="",N(D923)=0),"",IF(OR(F923="Cancelled",F923="Returned"),"",M923/D923))</f>
        <v/>
      </c>
      <c r="O923" s="39">
        <f>IF(OR(A923="",B923=""),"",IFERROR(A923-INDEX('Stock'!$H$2:$H$1000,MATCH(B923,'Stock'!$A$2:$A$1000,0)),""))</f>
        <v/>
      </c>
      <c r="P923" s="41">
        <f>IF(G923="","",DATE(YEAR(G923),MONTH(G923),1))</f>
        <v/>
      </c>
    </row>
    <row r="924">
      <c r="A924" s="33" t="n"/>
      <c r="C924" s="38">
        <f>IF(B924="","",IFERROR(INDEX('Stock'!$C$2:$C$1000,MATCH(B924,'Stock'!$A$2:$A$1000,0)),""))</f>
        <v/>
      </c>
      <c r="D924" s="35" t="n"/>
      <c r="G924" s="33" t="n"/>
      <c r="H924" s="36">
        <f>IF(B924="","",IFERROR(INDEX('Stock'!$G$2:$G$1000,MATCH(B924,'Stock'!$A$2:$A$1000,0)),""))</f>
        <v/>
      </c>
      <c r="I924" s="36">
        <f>IF(A924="","",EmballageDefaut)</f>
        <v/>
      </c>
      <c r="J924" s="35" t="n"/>
      <c r="K924" s="36">
        <f>IF(OR(A924="",D924=""),"",IF(OR(F924="Cancelled",F924="Returned"),0,D924-N(H924)-N(I924)-N(J924)))</f>
        <v/>
      </c>
      <c r="L924" s="36">
        <f>IF(OR(A924="",D924=""),"",IF(OR(F924="Cancelled",F924="Returned"),0,D924*TauxTotal))</f>
        <v/>
      </c>
      <c r="M924" s="36">
        <f>IF(K924="","",K924-L924)</f>
        <v/>
      </c>
      <c r="N924" s="40">
        <f>IF(OR(K924="",N(D924)=0),"",IF(OR(F924="Cancelled",F924="Returned"),"",M924/D924))</f>
        <v/>
      </c>
      <c r="O924" s="39">
        <f>IF(OR(A924="",B924=""),"",IFERROR(A924-INDEX('Stock'!$H$2:$H$1000,MATCH(B924,'Stock'!$A$2:$A$1000,0)),""))</f>
        <v/>
      </c>
      <c r="P924" s="41">
        <f>IF(G924="","",DATE(YEAR(G924),MONTH(G924),1))</f>
        <v/>
      </c>
    </row>
    <row r="925">
      <c r="A925" s="33" t="n"/>
      <c r="C925" s="38">
        <f>IF(B925="","",IFERROR(INDEX('Stock'!$C$2:$C$1000,MATCH(B925,'Stock'!$A$2:$A$1000,0)),""))</f>
        <v/>
      </c>
      <c r="D925" s="35" t="n"/>
      <c r="G925" s="33" t="n"/>
      <c r="H925" s="36">
        <f>IF(B925="","",IFERROR(INDEX('Stock'!$G$2:$G$1000,MATCH(B925,'Stock'!$A$2:$A$1000,0)),""))</f>
        <v/>
      </c>
      <c r="I925" s="36">
        <f>IF(A925="","",EmballageDefaut)</f>
        <v/>
      </c>
      <c r="J925" s="35" t="n"/>
      <c r="K925" s="36">
        <f>IF(OR(A925="",D925=""),"",IF(OR(F925="Cancelled",F925="Returned"),0,D925-N(H925)-N(I925)-N(J925)))</f>
        <v/>
      </c>
      <c r="L925" s="36">
        <f>IF(OR(A925="",D925=""),"",IF(OR(F925="Cancelled",F925="Returned"),0,D925*TauxTotal))</f>
        <v/>
      </c>
      <c r="M925" s="36">
        <f>IF(K925="","",K925-L925)</f>
        <v/>
      </c>
      <c r="N925" s="40">
        <f>IF(OR(K925="",N(D925)=0),"",IF(OR(F925="Cancelled",F925="Returned"),"",M925/D925))</f>
        <v/>
      </c>
      <c r="O925" s="39">
        <f>IF(OR(A925="",B925=""),"",IFERROR(A925-INDEX('Stock'!$H$2:$H$1000,MATCH(B925,'Stock'!$A$2:$A$1000,0)),""))</f>
        <v/>
      </c>
      <c r="P925" s="41">
        <f>IF(G925="","",DATE(YEAR(G925),MONTH(G925),1))</f>
        <v/>
      </c>
    </row>
    <row r="926">
      <c r="A926" s="33" t="n"/>
      <c r="C926" s="38">
        <f>IF(B926="","",IFERROR(INDEX('Stock'!$C$2:$C$1000,MATCH(B926,'Stock'!$A$2:$A$1000,0)),""))</f>
        <v/>
      </c>
      <c r="D926" s="35" t="n"/>
      <c r="G926" s="33" t="n"/>
      <c r="H926" s="36">
        <f>IF(B926="","",IFERROR(INDEX('Stock'!$G$2:$G$1000,MATCH(B926,'Stock'!$A$2:$A$1000,0)),""))</f>
        <v/>
      </c>
      <c r="I926" s="36">
        <f>IF(A926="","",EmballageDefaut)</f>
        <v/>
      </c>
      <c r="J926" s="35" t="n"/>
      <c r="K926" s="36">
        <f>IF(OR(A926="",D926=""),"",IF(OR(F926="Cancelled",F926="Returned"),0,D926-N(H926)-N(I926)-N(J926)))</f>
        <v/>
      </c>
      <c r="L926" s="36">
        <f>IF(OR(A926="",D926=""),"",IF(OR(F926="Cancelled",F926="Returned"),0,D926*TauxTotal))</f>
        <v/>
      </c>
      <c r="M926" s="36">
        <f>IF(K926="","",K926-L926)</f>
        <v/>
      </c>
      <c r="N926" s="40">
        <f>IF(OR(K926="",N(D926)=0),"",IF(OR(F926="Cancelled",F926="Returned"),"",M926/D926))</f>
        <v/>
      </c>
      <c r="O926" s="39">
        <f>IF(OR(A926="",B926=""),"",IFERROR(A926-INDEX('Stock'!$H$2:$H$1000,MATCH(B926,'Stock'!$A$2:$A$1000,0)),""))</f>
        <v/>
      </c>
      <c r="P926" s="41">
        <f>IF(G926="","",DATE(YEAR(G926),MONTH(G926),1))</f>
        <v/>
      </c>
    </row>
    <row r="927">
      <c r="A927" s="33" t="n"/>
      <c r="C927" s="38">
        <f>IF(B927="","",IFERROR(INDEX('Stock'!$C$2:$C$1000,MATCH(B927,'Stock'!$A$2:$A$1000,0)),""))</f>
        <v/>
      </c>
      <c r="D927" s="35" t="n"/>
      <c r="G927" s="33" t="n"/>
      <c r="H927" s="36">
        <f>IF(B927="","",IFERROR(INDEX('Stock'!$G$2:$G$1000,MATCH(B927,'Stock'!$A$2:$A$1000,0)),""))</f>
        <v/>
      </c>
      <c r="I927" s="36">
        <f>IF(A927="","",EmballageDefaut)</f>
        <v/>
      </c>
      <c r="J927" s="35" t="n"/>
      <c r="K927" s="36">
        <f>IF(OR(A927="",D927=""),"",IF(OR(F927="Cancelled",F927="Returned"),0,D927-N(H927)-N(I927)-N(J927)))</f>
        <v/>
      </c>
      <c r="L927" s="36">
        <f>IF(OR(A927="",D927=""),"",IF(OR(F927="Cancelled",F927="Returned"),0,D927*TauxTotal))</f>
        <v/>
      </c>
      <c r="M927" s="36">
        <f>IF(K927="","",K927-L927)</f>
        <v/>
      </c>
      <c r="N927" s="40">
        <f>IF(OR(K927="",N(D927)=0),"",IF(OR(F927="Cancelled",F927="Returned"),"",M927/D927))</f>
        <v/>
      </c>
      <c r="O927" s="39">
        <f>IF(OR(A927="",B927=""),"",IFERROR(A927-INDEX('Stock'!$H$2:$H$1000,MATCH(B927,'Stock'!$A$2:$A$1000,0)),""))</f>
        <v/>
      </c>
      <c r="P927" s="41">
        <f>IF(G927="","",DATE(YEAR(G927),MONTH(G927),1))</f>
        <v/>
      </c>
    </row>
    <row r="928">
      <c r="A928" s="33" t="n"/>
      <c r="C928" s="38">
        <f>IF(B928="","",IFERROR(INDEX('Stock'!$C$2:$C$1000,MATCH(B928,'Stock'!$A$2:$A$1000,0)),""))</f>
        <v/>
      </c>
      <c r="D928" s="35" t="n"/>
      <c r="G928" s="33" t="n"/>
      <c r="H928" s="36">
        <f>IF(B928="","",IFERROR(INDEX('Stock'!$G$2:$G$1000,MATCH(B928,'Stock'!$A$2:$A$1000,0)),""))</f>
        <v/>
      </c>
      <c r="I928" s="36">
        <f>IF(A928="","",EmballageDefaut)</f>
        <v/>
      </c>
      <c r="J928" s="35" t="n"/>
      <c r="K928" s="36">
        <f>IF(OR(A928="",D928=""),"",IF(OR(F928="Cancelled",F928="Returned"),0,D928-N(H928)-N(I928)-N(J928)))</f>
        <v/>
      </c>
      <c r="L928" s="36">
        <f>IF(OR(A928="",D928=""),"",IF(OR(F928="Cancelled",F928="Returned"),0,D928*TauxTotal))</f>
        <v/>
      </c>
      <c r="M928" s="36">
        <f>IF(K928="","",K928-L928)</f>
        <v/>
      </c>
      <c r="N928" s="40">
        <f>IF(OR(K928="",N(D928)=0),"",IF(OR(F928="Cancelled",F928="Returned"),"",M928/D928))</f>
        <v/>
      </c>
      <c r="O928" s="39">
        <f>IF(OR(A928="",B928=""),"",IFERROR(A928-INDEX('Stock'!$H$2:$H$1000,MATCH(B928,'Stock'!$A$2:$A$1000,0)),""))</f>
        <v/>
      </c>
      <c r="P928" s="41">
        <f>IF(G928="","",DATE(YEAR(G928),MONTH(G928),1))</f>
        <v/>
      </c>
    </row>
    <row r="929">
      <c r="A929" s="33" t="n"/>
      <c r="C929" s="38">
        <f>IF(B929="","",IFERROR(INDEX('Stock'!$C$2:$C$1000,MATCH(B929,'Stock'!$A$2:$A$1000,0)),""))</f>
        <v/>
      </c>
      <c r="D929" s="35" t="n"/>
      <c r="G929" s="33" t="n"/>
      <c r="H929" s="36">
        <f>IF(B929="","",IFERROR(INDEX('Stock'!$G$2:$G$1000,MATCH(B929,'Stock'!$A$2:$A$1000,0)),""))</f>
        <v/>
      </c>
      <c r="I929" s="36">
        <f>IF(A929="","",EmballageDefaut)</f>
        <v/>
      </c>
      <c r="J929" s="35" t="n"/>
      <c r="K929" s="36">
        <f>IF(OR(A929="",D929=""),"",IF(OR(F929="Cancelled",F929="Returned"),0,D929-N(H929)-N(I929)-N(J929)))</f>
        <v/>
      </c>
      <c r="L929" s="36">
        <f>IF(OR(A929="",D929=""),"",IF(OR(F929="Cancelled",F929="Returned"),0,D929*TauxTotal))</f>
        <v/>
      </c>
      <c r="M929" s="36">
        <f>IF(K929="","",K929-L929)</f>
        <v/>
      </c>
      <c r="N929" s="40">
        <f>IF(OR(K929="",N(D929)=0),"",IF(OR(F929="Cancelled",F929="Returned"),"",M929/D929))</f>
        <v/>
      </c>
      <c r="O929" s="39">
        <f>IF(OR(A929="",B929=""),"",IFERROR(A929-INDEX('Stock'!$H$2:$H$1000,MATCH(B929,'Stock'!$A$2:$A$1000,0)),""))</f>
        <v/>
      </c>
      <c r="P929" s="41">
        <f>IF(G929="","",DATE(YEAR(G929),MONTH(G929),1))</f>
        <v/>
      </c>
    </row>
    <row r="930">
      <c r="A930" s="33" t="n"/>
      <c r="C930" s="38">
        <f>IF(B930="","",IFERROR(INDEX('Stock'!$C$2:$C$1000,MATCH(B930,'Stock'!$A$2:$A$1000,0)),""))</f>
        <v/>
      </c>
      <c r="D930" s="35" t="n"/>
      <c r="G930" s="33" t="n"/>
      <c r="H930" s="36">
        <f>IF(B930="","",IFERROR(INDEX('Stock'!$G$2:$G$1000,MATCH(B930,'Stock'!$A$2:$A$1000,0)),""))</f>
        <v/>
      </c>
      <c r="I930" s="36">
        <f>IF(A930="","",EmballageDefaut)</f>
        <v/>
      </c>
      <c r="J930" s="35" t="n"/>
      <c r="K930" s="36">
        <f>IF(OR(A930="",D930=""),"",IF(OR(F930="Cancelled",F930="Returned"),0,D930-N(H930)-N(I930)-N(J930)))</f>
        <v/>
      </c>
      <c r="L930" s="36">
        <f>IF(OR(A930="",D930=""),"",IF(OR(F930="Cancelled",F930="Returned"),0,D930*TauxTotal))</f>
        <v/>
      </c>
      <c r="M930" s="36">
        <f>IF(K930="","",K930-L930)</f>
        <v/>
      </c>
      <c r="N930" s="40">
        <f>IF(OR(K930="",N(D930)=0),"",IF(OR(F930="Cancelled",F930="Returned"),"",M930/D930))</f>
        <v/>
      </c>
      <c r="O930" s="39">
        <f>IF(OR(A930="",B930=""),"",IFERROR(A930-INDEX('Stock'!$H$2:$H$1000,MATCH(B930,'Stock'!$A$2:$A$1000,0)),""))</f>
        <v/>
      </c>
      <c r="P930" s="41">
        <f>IF(G930="","",DATE(YEAR(G930),MONTH(G930),1))</f>
        <v/>
      </c>
    </row>
    <row r="931">
      <c r="A931" s="33" t="n"/>
      <c r="C931" s="38">
        <f>IF(B931="","",IFERROR(INDEX('Stock'!$C$2:$C$1000,MATCH(B931,'Stock'!$A$2:$A$1000,0)),""))</f>
        <v/>
      </c>
      <c r="D931" s="35" t="n"/>
      <c r="G931" s="33" t="n"/>
      <c r="H931" s="36">
        <f>IF(B931="","",IFERROR(INDEX('Stock'!$G$2:$G$1000,MATCH(B931,'Stock'!$A$2:$A$1000,0)),""))</f>
        <v/>
      </c>
      <c r="I931" s="36">
        <f>IF(A931="","",EmballageDefaut)</f>
        <v/>
      </c>
      <c r="J931" s="35" t="n"/>
      <c r="K931" s="36">
        <f>IF(OR(A931="",D931=""),"",IF(OR(F931="Cancelled",F931="Returned"),0,D931-N(H931)-N(I931)-N(J931)))</f>
        <v/>
      </c>
      <c r="L931" s="36">
        <f>IF(OR(A931="",D931=""),"",IF(OR(F931="Cancelled",F931="Returned"),0,D931*TauxTotal))</f>
        <v/>
      </c>
      <c r="M931" s="36">
        <f>IF(K931="","",K931-L931)</f>
        <v/>
      </c>
      <c r="N931" s="40">
        <f>IF(OR(K931="",N(D931)=0),"",IF(OR(F931="Cancelled",F931="Returned"),"",M931/D931))</f>
        <v/>
      </c>
      <c r="O931" s="39">
        <f>IF(OR(A931="",B931=""),"",IFERROR(A931-INDEX('Stock'!$H$2:$H$1000,MATCH(B931,'Stock'!$A$2:$A$1000,0)),""))</f>
        <v/>
      </c>
      <c r="P931" s="41">
        <f>IF(G931="","",DATE(YEAR(G931),MONTH(G931),1))</f>
        <v/>
      </c>
    </row>
    <row r="932">
      <c r="A932" s="33" t="n"/>
      <c r="C932" s="38">
        <f>IF(B932="","",IFERROR(INDEX('Stock'!$C$2:$C$1000,MATCH(B932,'Stock'!$A$2:$A$1000,0)),""))</f>
        <v/>
      </c>
      <c r="D932" s="35" t="n"/>
      <c r="G932" s="33" t="n"/>
      <c r="H932" s="36">
        <f>IF(B932="","",IFERROR(INDEX('Stock'!$G$2:$G$1000,MATCH(B932,'Stock'!$A$2:$A$1000,0)),""))</f>
        <v/>
      </c>
      <c r="I932" s="36">
        <f>IF(A932="","",EmballageDefaut)</f>
        <v/>
      </c>
      <c r="J932" s="35" t="n"/>
      <c r="K932" s="36">
        <f>IF(OR(A932="",D932=""),"",IF(OR(F932="Cancelled",F932="Returned"),0,D932-N(H932)-N(I932)-N(J932)))</f>
        <v/>
      </c>
      <c r="L932" s="36">
        <f>IF(OR(A932="",D932=""),"",IF(OR(F932="Cancelled",F932="Returned"),0,D932*TauxTotal))</f>
        <v/>
      </c>
      <c r="M932" s="36">
        <f>IF(K932="","",K932-L932)</f>
        <v/>
      </c>
      <c r="N932" s="40">
        <f>IF(OR(K932="",N(D932)=0),"",IF(OR(F932="Cancelled",F932="Returned"),"",M932/D932))</f>
        <v/>
      </c>
      <c r="O932" s="39">
        <f>IF(OR(A932="",B932=""),"",IFERROR(A932-INDEX('Stock'!$H$2:$H$1000,MATCH(B932,'Stock'!$A$2:$A$1000,0)),""))</f>
        <v/>
      </c>
      <c r="P932" s="41">
        <f>IF(G932="","",DATE(YEAR(G932),MONTH(G932),1))</f>
        <v/>
      </c>
    </row>
    <row r="933">
      <c r="A933" s="33" t="n"/>
      <c r="C933" s="38">
        <f>IF(B933="","",IFERROR(INDEX('Stock'!$C$2:$C$1000,MATCH(B933,'Stock'!$A$2:$A$1000,0)),""))</f>
        <v/>
      </c>
      <c r="D933" s="35" t="n"/>
      <c r="G933" s="33" t="n"/>
      <c r="H933" s="36">
        <f>IF(B933="","",IFERROR(INDEX('Stock'!$G$2:$G$1000,MATCH(B933,'Stock'!$A$2:$A$1000,0)),""))</f>
        <v/>
      </c>
      <c r="I933" s="36">
        <f>IF(A933="","",EmballageDefaut)</f>
        <v/>
      </c>
      <c r="J933" s="35" t="n"/>
      <c r="K933" s="36">
        <f>IF(OR(A933="",D933=""),"",IF(OR(F933="Cancelled",F933="Returned"),0,D933-N(H933)-N(I933)-N(J933)))</f>
        <v/>
      </c>
      <c r="L933" s="36">
        <f>IF(OR(A933="",D933=""),"",IF(OR(F933="Cancelled",F933="Returned"),0,D933*TauxTotal))</f>
        <v/>
      </c>
      <c r="M933" s="36">
        <f>IF(K933="","",K933-L933)</f>
        <v/>
      </c>
      <c r="N933" s="40">
        <f>IF(OR(K933="",N(D933)=0),"",IF(OR(F933="Cancelled",F933="Returned"),"",M933/D933))</f>
        <v/>
      </c>
      <c r="O933" s="39">
        <f>IF(OR(A933="",B933=""),"",IFERROR(A933-INDEX('Stock'!$H$2:$H$1000,MATCH(B933,'Stock'!$A$2:$A$1000,0)),""))</f>
        <v/>
      </c>
      <c r="P933" s="41">
        <f>IF(G933="","",DATE(YEAR(G933),MONTH(G933),1))</f>
        <v/>
      </c>
    </row>
    <row r="934">
      <c r="A934" s="33" t="n"/>
      <c r="C934" s="38">
        <f>IF(B934="","",IFERROR(INDEX('Stock'!$C$2:$C$1000,MATCH(B934,'Stock'!$A$2:$A$1000,0)),""))</f>
        <v/>
      </c>
      <c r="D934" s="35" t="n"/>
      <c r="G934" s="33" t="n"/>
      <c r="H934" s="36">
        <f>IF(B934="","",IFERROR(INDEX('Stock'!$G$2:$G$1000,MATCH(B934,'Stock'!$A$2:$A$1000,0)),""))</f>
        <v/>
      </c>
      <c r="I934" s="36">
        <f>IF(A934="","",EmballageDefaut)</f>
        <v/>
      </c>
      <c r="J934" s="35" t="n"/>
      <c r="K934" s="36">
        <f>IF(OR(A934="",D934=""),"",IF(OR(F934="Cancelled",F934="Returned"),0,D934-N(H934)-N(I934)-N(J934)))</f>
        <v/>
      </c>
      <c r="L934" s="36">
        <f>IF(OR(A934="",D934=""),"",IF(OR(F934="Cancelled",F934="Returned"),0,D934*TauxTotal))</f>
        <v/>
      </c>
      <c r="M934" s="36">
        <f>IF(K934="","",K934-L934)</f>
        <v/>
      </c>
      <c r="N934" s="40">
        <f>IF(OR(K934="",N(D934)=0),"",IF(OR(F934="Cancelled",F934="Returned"),"",M934/D934))</f>
        <v/>
      </c>
      <c r="O934" s="39">
        <f>IF(OR(A934="",B934=""),"",IFERROR(A934-INDEX('Stock'!$H$2:$H$1000,MATCH(B934,'Stock'!$A$2:$A$1000,0)),""))</f>
        <v/>
      </c>
      <c r="P934" s="41">
        <f>IF(G934="","",DATE(YEAR(G934),MONTH(G934),1))</f>
        <v/>
      </c>
    </row>
    <row r="935">
      <c r="A935" s="33" t="n"/>
      <c r="C935" s="38">
        <f>IF(B935="","",IFERROR(INDEX('Stock'!$C$2:$C$1000,MATCH(B935,'Stock'!$A$2:$A$1000,0)),""))</f>
        <v/>
      </c>
      <c r="D935" s="35" t="n"/>
      <c r="G935" s="33" t="n"/>
      <c r="H935" s="36">
        <f>IF(B935="","",IFERROR(INDEX('Stock'!$G$2:$G$1000,MATCH(B935,'Stock'!$A$2:$A$1000,0)),""))</f>
        <v/>
      </c>
      <c r="I935" s="36">
        <f>IF(A935="","",EmballageDefaut)</f>
        <v/>
      </c>
      <c r="J935" s="35" t="n"/>
      <c r="K935" s="36">
        <f>IF(OR(A935="",D935=""),"",IF(OR(F935="Cancelled",F935="Returned"),0,D935-N(H935)-N(I935)-N(J935)))</f>
        <v/>
      </c>
      <c r="L935" s="36">
        <f>IF(OR(A935="",D935=""),"",IF(OR(F935="Cancelled",F935="Returned"),0,D935*TauxTotal))</f>
        <v/>
      </c>
      <c r="M935" s="36">
        <f>IF(K935="","",K935-L935)</f>
        <v/>
      </c>
      <c r="N935" s="40">
        <f>IF(OR(K935="",N(D935)=0),"",IF(OR(F935="Cancelled",F935="Returned"),"",M935/D935))</f>
        <v/>
      </c>
      <c r="O935" s="39">
        <f>IF(OR(A935="",B935=""),"",IFERROR(A935-INDEX('Stock'!$H$2:$H$1000,MATCH(B935,'Stock'!$A$2:$A$1000,0)),""))</f>
        <v/>
      </c>
      <c r="P935" s="41">
        <f>IF(G935="","",DATE(YEAR(G935),MONTH(G935),1))</f>
        <v/>
      </c>
    </row>
    <row r="936">
      <c r="A936" s="33" t="n"/>
      <c r="C936" s="38">
        <f>IF(B936="","",IFERROR(INDEX('Stock'!$C$2:$C$1000,MATCH(B936,'Stock'!$A$2:$A$1000,0)),""))</f>
        <v/>
      </c>
      <c r="D936" s="35" t="n"/>
      <c r="G936" s="33" t="n"/>
      <c r="H936" s="36">
        <f>IF(B936="","",IFERROR(INDEX('Stock'!$G$2:$G$1000,MATCH(B936,'Stock'!$A$2:$A$1000,0)),""))</f>
        <v/>
      </c>
      <c r="I936" s="36">
        <f>IF(A936="","",EmballageDefaut)</f>
        <v/>
      </c>
      <c r="J936" s="35" t="n"/>
      <c r="K936" s="36">
        <f>IF(OR(A936="",D936=""),"",IF(OR(F936="Cancelled",F936="Returned"),0,D936-N(H936)-N(I936)-N(J936)))</f>
        <v/>
      </c>
      <c r="L936" s="36">
        <f>IF(OR(A936="",D936=""),"",IF(OR(F936="Cancelled",F936="Returned"),0,D936*TauxTotal))</f>
        <v/>
      </c>
      <c r="M936" s="36">
        <f>IF(K936="","",K936-L936)</f>
        <v/>
      </c>
      <c r="N936" s="40">
        <f>IF(OR(K936="",N(D936)=0),"",IF(OR(F936="Cancelled",F936="Returned"),"",M936/D936))</f>
        <v/>
      </c>
      <c r="O936" s="39">
        <f>IF(OR(A936="",B936=""),"",IFERROR(A936-INDEX('Stock'!$H$2:$H$1000,MATCH(B936,'Stock'!$A$2:$A$1000,0)),""))</f>
        <v/>
      </c>
      <c r="P936" s="41">
        <f>IF(G936="","",DATE(YEAR(G936),MONTH(G936),1))</f>
        <v/>
      </c>
    </row>
    <row r="937">
      <c r="A937" s="33" t="n"/>
      <c r="C937" s="38">
        <f>IF(B937="","",IFERROR(INDEX('Stock'!$C$2:$C$1000,MATCH(B937,'Stock'!$A$2:$A$1000,0)),""))</f>
        <v/>
      </c>
      <c r="D937" s="35" t="n"/>
      <c r="G937" s="33" t="n"/>
      <c r="H937" s="36">
        <f>IF(B937="","",IFERROR(INDEX('Stock'!$G$2:$G$1000,MATCH(B937,'Stock'!$A$2:$A$1000,0)),""))</f>
        <v/>
      </c>
      <c r="I937" s="36">
        <f>IF(A937="","",EmballageDefaut)</f>
        <v/>
      </c>
      <c r="J937" s="35" t="n"/>
      <c r="K937" s="36">
        <f>IF(OR(A937="",D937=""),"",IF(OR(F937="Cancelled",F937="Returned"),0,D937-N(H937)-N(I937)-N(J937)))</f>
        <v/>
      </c>
      <c r="L937" s="36">
        <f>IF(OR(A937="",D937=""),"",IF(OR(F937="Cancelled",F937="Returned"),0,D937*TauxTotal))</f>
        <v/>
      </c>
      <c r="M937" s="36">
        <f>IF(K937="","",K937-L937)</f>
        <v/>
      </c>
      <c r="N937" s="40">
        <f>IF(OR(K937="",N(D937)=0),"",IF(OR(F937="Cancelled",F937="Returned"),"",M937/D937))</f>
        <v/>
      </c>
      <c r="O937" s="39">
        <f>IF(OR(A937="",B937=""),"",IFERROR(A937-INDEX('Stock'!$H$2:$H$1000,MATCH(B937,'Stock'!$A$2:$A$1000,0)),""))</f>
        <v/>
      </c>
      <c r="P937" s="41">
        <f>IF(G937="","",DATE(YEAR(G937),MONTH(G937),1))</f>
        <v/>
      </c>
    </row>
    <row r="938">
      <c r="A938" s="33" t="n"/>
      <c r="C938" s="38">
        <f>IF(B938="","",IFERROR(INDEX('Stock'!$C$2:$C$1000,MATCH(B938,'Stock'!$A$2:$A$1000,0)),""))</f>
        <v/>
      </c>
      <c r="D938" s="35" t="n"/>
      <c r="G938" s="33" t="n"/>
      <c r="H938" s="36">
        <f>IF(B938="","",IFERROR(INDEX('Stock'!$G$2:$G$1000,MATCH(B938,'Stock'!$A$2:$A$1000,0)),""))</f>
        <v/>
      </c>
      <c r="I938" s="36">
        <f>IF(A938="","",EmballageDefaut)</f>
        <v/>
      </c>
      <c r="J938" s="35" t="n"/>
      <c r="K938" s="36">
        <f>IF(OR(A938="",D938=""),"",IF(OR(F938="Cancelled",F938="Returned"),0,D938-N(H938)-N(I938)-N(J938)))</f>
        <v/>
      </c>
      <c r="L938" s="36">
        <f>IF(OR(A938="",D938=""),"",IF(OR(F938="Cancelled",F938="Returned"),0,D938*TauxTotal))</f>
        <v/>
      </c>
      <c r="M938" s="36">
        <f>IF(K938="","",K938-L938)</f>
        <v/>
      </c>
      <c r="N938" s="40">
        <f>IF(OR(K938="",N(D938)=0),"",IF(OR(F938="Cancelled",F938="Returned"),"",M938/D938))</f>
        <v/>
      </c>
      <c r="O938" s="39">
        <f>IF(OR(A938="",B938=""),"",IFERROR(A938-INDEX('Stock'!$H$2:$H$1000,MATCH(B938,'Stock'!$A$2:$A$1000,0)),""))</f>
        <v/>
      </c>
      <c r="P938" s="41">
        <f>IF(G938="","",DATE(YEAR(G938),MONTH(G938),1))</f>
        <v/>
      </c>
    </row>
    <row r="939">
      <c r="A939" s="33" t="n"/>
      <c r="C939" s="38">
        <f>IF(B939="","",IFERROR(INDEX('Stock'!$C$2:$C$1000,MATCH(B939,'Stock'!$A$2:$A$1000,0)),""))</f>
        <v/>
      </c>
      <c r="D939" s="35" t="n"/>
      <c r="G939" s="33" t="n"/>
      <c r="H939" s="36">
        <f>IF(B939="","",IFERROR(INDEX('Stock'!$G$2:$G$1000,MATCH(B939,'Stock'!$A$2:$A$1000,0)),""))</f>
        <v/>
      </c>
      <c r="I939" s="36">
        <f>IF(A939="","",EmballageDefaut)</f>
        <v/>
      </c>
      <c r="J939" s="35" t="n"/>
      <c r="K939" s="36">
        <f>IF(OR(A939="",D939=""),"",IF(OR(F939="Cancelled",F939="Returned"),0,D939-N(H939)-N(I939)-N(J939)))</f>
        <v/>
      </c>
      <c r="L939" s="36">
        <f>IF(OR(A939="",D939=""),"",IF(OR(F939="Cancelled",F939="Returned"),0,D939*TauxTotal))</f>
        <v/>
      </c>
      <c r="M939" s="36">
        <f>IF(K939="","",K939-L939)</f>
        <v/>
      </c>
      <c r="N939" s="40">
        <f>IF(OR(K939="",N(D939)=0),"",IF(OR(F939="Cancelled",F939="Returned"),"",M939/D939))</f>
        <v/>
      </c>
      <c r="O939" s="39">
        <f>IF(OR(A939="",B939=""),"",IFERROR(A939-INDEX('Stock'!$H$2:$H$1000,MATCH(B939,'Stock'!$A$2:$A$1000,0)),""))</f>
        <v/>
      </c>
      <c r="P939" s="41">
        <f>IF(G939="","",DATE(YEAR(G939),MONTH(G939),1))</f>
        <v/>
      </c>
    </row>
    <row r="940">
      <c r="A940" s="33" t="n"/>
      <c r="C940" s="38">
        <f>IF(B940="","",IFERROR(INDEX('Stock'!$C$2:$C$1000,MATCH(B940,'Stock'!$A$2:$A$1000,0)),""))</f>
        <v/>
      </c>
      <c r="D940" s="35" t="n"/>
      <c r="G940" s="33" t="n"/>
      <c r="H940" s="36">
        <f>IF(B940="","",IFERROR(INDEX('Stock'!$G$2:$G$1000,MATCH(B940,'Stock'!$A$2:$A$1000,0)),""))</f>
        <v/>
      </c>
      <c r="I940" s="36">
        <f>IF(A940="","",EmballageDefaut)</f>
        <v/>
      </c>
      <c r="J940" s="35" t="n"/>
      <c r="K940" s="36">
        <f>IF(OR(A940="",D940=""),"",IF(OR(F940="Cancelled",F940="Returned"),0,D940-N(H940)-N(I940)-N(J940)))</f>
        <v/>
      </c>
      <c r="L940" s="36">
        <f>IF(OR(A940="",D940=""),"",IF(OR(F940="Cancelled",F940="Returned"),0,D940*TauxTotal))</f>
        <v/>
      </c>
      <c r="M940" s="36">
        <f>IF(K940="","",K940-L940)</f>
        <v/>
      </c>
      <c r="N940" s="40">
        <f>IF(OR(K940="",N(D940)=0),"",IF(OR(F940="Cancelled",F940="Returned"),"",M940/D940))</f>
        <v/>
      </c>
      <c r="O940" s="39">
        <f>IF(OR(A940="",B940=""),"",IFERROR(A940-INDEX('Stock'!$H$2:$H$1000,MATCH(B940,'Stock'!$A$2:$A$1000,0)),""))</f>
        <v/>
      </c>
      <c r="P940" s="41">
        <f>IF(G940="","",DATE(YEAR(G940),MONTH(G940),1))</f>
        <v/>
      </c>
    </row>
    <row r="941">
      <c r="A941" s="33" t="n"/>
      <c r="C941" s="38">
        <f>IF(B941="","",IFERROR(INDEX('Stock'!$C$2:$C$1000,MATCH(B941,'Stock'!$A$2:$A$1000,0)),""))</f>
        <v/>
      </c>
      <c r="D941" s="35" t="n"/>
      <c r="G941" s="33" t="n"/>
      <c r="H941" s="36">
        <f>IF(B941="","",IFERROR(INDEX('Stock'!$G$2:$G$1000,MATCH(B941,'Stock'!$A$2:$A$1000,0)),""))</f>
        <v/>
      </c>
      <c r="I941" s="36">
        <f>IF(A941="","",EmballageDefaut)</f>
        <v/>
      </c>
      <c r="J941" s="35" t="n"/>
      <c r="K941" s="36">
        <f>IF(OR(A941="",D941=""),"",IF(OR(F941="Cancelled",F941="Returned"),0,D941-N(H941)-N(I941)-N(J941)))</f>
        <v/>
      </c>
      <c r="L941" s="36">
        <f>IF(OR(A941="",D941=""),"",IF(OR(F941="Cancelled",F941="Returned"),0,D941*TauxTotal))</f>
        <v/>
      </c>
      <c r="M941" s="36">
        <f>IF(K941="","",K941-L941)</f>
        <v/>
      </c>
      <c r="N941" s="40">
        <f>IF(OR(K941="",N(D941)=0),"",IF(OR(F941="Cancelled",F941="Returned"),"",M941/D941))</f>
        <v/>
      </c>
      <c r="O941" s="39">
        <f>IF(OR(A941="",B941=""),"",IFERROR(A941-INDEX('Stock'!$H$2:$H$1000,MATCH(B941,'Stock'!$A$2:$A$1000,0)),""))</f>
        <v/>
      </c>
      <c r="P941" s="41">
        <f>IF(G941="","",DATE(YEAR(G941),MONTH(G941),1))</f>
        <v/>
      </c>
    </row>
    <row r="942">
      <c r="A942" s="33" t="n"/>
      <c r="C942" s="38">
        <f>IF(B942="","",IFERROR(INDEX('Stock'!$C$2:$C$1000,MATCH(B942,'Stock'!$A$2:$A$1000,0)),""))</f>
        <v/>
      </c>
      <c r="D942" s="35" t="n"/>
      <c r="G942" s="33" t="n"/>
      <c r="H942" s="36">
        <f>IF(B942="","",IFERROR(INDEX('Stock'!$G$2:$G$1000,MATCH(B942,'Stock'!$A$2:$A$1000,0)),""))</f>
        <v/>
      </c>
      <c r="I942" s="36">
        <f>IF(A942="","",EmballageDefaut)</f>
        <v/>
      </c>
      <c r="J942" s="35" t="n"/>
      <c r="K942" s="36">
        <f>IF(OR(A942="",D942=""),"",IF(OR(F942="Cancelled",F942="Returned"),0,D942-N(H942)-N(I942)-N(J942)))</f>
        <v/>
      </c>
      <c r="L942" s="36">
        <f>IF(OR(A942="",D942=""),"",IF(OR(F942="Cancelled",F942="Returned"),0,D942*TauxTotal))</f>
        <v/>
      </c>
      <c r="M942" s="36">
        <f>IF(K942="","",K942-L942)</f>
        <v/>
      </c>
      <c r="N942" s="40">
        <f>IF(OR(K942="",N(D942)=0),"",IF(OR(F942="Cancelled",F942="Returned"),"",M942/D942))</f>
        <v/>
      </c>
      <c r="O942" s="39">
        <f>IF(OR(A942="",B942=""),"",IFERROR(A942-INDEX('Stock'!$H$2:$H$1000,MATCH(B942,'Stock'!$A$2:$A$1000,0)),""))</f>
        <v/>
      </c>
      <c r="P942" s="41">
        <f>IF(G942="","",DATE(YEAR(G942),MONTH(G942),1))</f>
        <v/>
      </c>
    </row>
    <row r="943">
      <c r="A943" s="33" t="n"/>
      <c r="C943" s="38">
        <f>IF(B943="","",IFERROR(INDEX('Stock'!$C$2:$C$1000,MATCH(B943,'Stock'!$A$2:$A$1000,0)),""))</f>
        <v/>
      </c>
      <c r="D943" s="35" t="n"/>
      <c r="G943" s="33" t="n"/>
      <c r="H943" s="36">
        <f>IF(B943="","",IFERROR(INDEX('Stock'!$G$2:$G$1000,MATCH(B943,'Stock'!$A$2:$A$1000,0)),""))</f>
        <v/>
      </c>
      <c r="I943" s="36">
        <f>IF(A943="","",EmballageDefaut)</f>
        <v/>
      </c>
      <c r="J943" s="35" t="n"/>
      <c r="K943" s="36">
        <f>IF(OR(A943="",D943=""),"",IF(OR(F943="Cancelled",F943="Returned"),0,D943-N(H943)-N(I943)-N(J943)))</f>
        <v/>
      </c>
      <c r="L943" s="36">
        <f>IF(OR(A943="",D943=""),"",IF(OR(F943="Cancelled",F943="Returned"),0,D943*TauxTotal))</f>
        <v/>
      </c>
      <c r="M943" s="36">
        <f>IF(K943="","",K943-L943)</f>
        <v/>
      </c>
      <c r="N943" s="40">
        <f>IF(OR(K943="",N(D943)=0),"",IF(OR(F943="Cancelled",F943="Returned"),"",M943/D943))</f>
        <v/>
      </c>
      <c r="O943" s="39">
        <f>IF(OR(A943="",B943=""),"",IFERROR(A943-INDEX('Stock'!$H$2:$H$1000,MATCH(B943,'Stock'!$A$2:$A$1000,0)),""))</f>
        <v/>
      </c>
      <c r="P943" s="41">
        <f>IF(G943="","",DATE(YEAR(G943),MONTH(G943),1))</f>
        <v/>
      </c>
    </row>
    <row r="944">
      <c r="A944" s="33" t="n"/>
      <c r="C944" s="38">
        <f>IF(B944="","",IFERROR(INDEX('Stock'!$C$2:$C$1000,MATCH(B944,'Stock'!$A$2:$A$1000,0)),""))</f>
        <v/>
      </c>
      <c r="D944" s="35" t="n"/>
      <c r="G944" s="33" t="n"/>
      <c r="H944" s="36">
        <f>IF(B944="","",IFERROR(INDEX('Stock'!$G$2:$G$1000,MATCH(B944,'Stock'!$A$2:$A$1000,0)),""))</f>
        <v/>
      </c>
      <c r="I944" s="36">
        <f>IF(A944="","",EmballageDefaut)</f>
        <v/>
      </c>
      <c r="J944" s="35" t="n"/>
      <c r="K944" s="36">
        <f>IF(OR(A944="",D944=""),"",IF(OR(F944="Cancelled",F944="Returned"),0,D944-N(H944)-N(I944)-N(J944)))</f>
        <v/>
      </c>
      <c r="L944" s="36">
        <f>IF(OR(A944="",D944=""),"",IF(OR(F944="Cancelled",F944="Returned"),0,D944*TauxTotal))</f>
        <v/>
      </c>
      <c r="M944" s="36">
        <f>IF(K944="","",K944-L944)</f>
        <v/>
      </c>
      <c r="N944" s="40">
        <f>IF(OR(K944="",N(D944)=0),"",IF(OR(F944="Cancelled",F944="Returned"),"",M944/D944))</f>
        <v/>
      </c>
      <c r="O944" s="39">
        <f>IF(OR(A944="",B944=""),"",IFERROR(A944-INDEX('Stock'!$H$2:$H$1000,MATCH(B944,'Stock'!$A$2:$A$1000,0)),""))</f>
        <v/>
      </c>
      <c r="P944" s="41">
        <f>IF(G944="","",DATE(YEAR(G944),MONTH(G944),1))</f>
        <v/>
      </c>
    </row>
    <row r="945">
      <c r="A945" s="33" t="n"/>
      <c r="C945" s="38">
        <f>IF(B945="","",IFERROR(INDEX('Stock'!$C$2:$C$1000,MATCH(B945,'Stock'!$A$2:$A$1000,0)),""))</f>
        <v/>
      </c>
      <c r="D945" s="35" t="n"/>
      <c r="G945" s="33" t="n"/>
      <c r="H945" s="36">
        <f>IF(B945="","",IFERROR(INDEX('Stock'!$G$2:$G$1000,MATCH(B945,'Stock'!$A$2:$A$1000,0)),""))</f>
        <v/>
      </c>
      <c r="I945" s="36">
        <f>IF(A945="","",EmballageDefaut)</f>
        <v/>
      </c>
      <c r="J945" s="35" t="n"/>
      <c r="K945" s="36">
        <f>IF(OR(A945="",D945=""),"",IF(OR(F945="Cancelled",F945="Returned"),0,D945-N(H945)-N(I945)-N(J945)))</f>
        <v/>
      </c>
      <c r="L945" s="36">
        <f>IF(OR(A945="",D945=""),"",IF(OR(F945="Cancelled",F945="Returned"),0,D945*TauxTotal))</f>
        <v/>
      </c>
      <c r="M945" s="36">
        <f>IF(K945="","",K945-L945)</f>
        <v/>
      </c>
      <c r="N945" s="40">
        <f>IF(OR(K945="",N(D945)=0),"",IF(OR(F945="Cancelled",F945="Returned"),"",M945/D945))</f>
        <v/>
      </c>
      <c r="O945" s="39">
        <f>IF(OR(A945="",B945=""),"",IFERROR(A945-INDEX('Stock'!$H$2:$H$1000,MATCH(B945,'Stock'!$A$2:$A$1000,0)),""))</f>
        <v/>
      </c>
      <c r="P945" s="41">
        <f>IF(G945="","",DATE(YEAR(G945),MONTH(G945),1))</f>
        <v/>
      </c>
    </row>
    <row r="946">
      <c r="A946" s="33" t="n"/>
      <c r="C946" s="38">
        <f>IF(B946="","",IFERROR(INDEX('Stock'!$C$2:$C$1000,MATCH(B946,'Stock'!$A$2:$A$1000,0)),""))</f>
        <v/>
      </c>
      <c r="D946" s="35" t="n"/>
      <c r="G946" s="33" t="n"/>
      <c r="H946" s="36">
        <f>IF(B946="","",IFERROR(INDEX('Stock'!$G$2:$G$1000,MATCH(B946,'Stock'!$A$2:$A$1000,0)),""))</f>
        <v/>
      </c>
      <c r="I946" s="36">
        <f>IF(A946="","",EmballageDefaut)</f>
        <v/>
      </c>
      <c r="J946" s="35" t="n"/>
      <c r="K946" s="36">
        <f>IF(OR(A946="",D946=""),"",IF(OR(F946="Cancelled",F946="Returned"),0,D946-N(H946)-N(I946)-N(J946)))</f>
        <v/>
      </c>
      <c r="L946" s="36">
        <f>IF(OR(A946="",D946=""),"",IF(OR(F946="Cancelled",F946="Returned"),0,D946*TauxTotal))</f>
        <v/>
      </c>
      <c r="M946" s="36">
        <f>IF(K946="","",K946-L946)</f>
        <v/>
      </c>
      <c r="N946" s="40">
        <f>IF(OR(K946="",N(D946)=0),"",IF(OR(F946="Cancelled",F946="Returned"),"",M946/D946))</f>
        <v/>
      </c>
      <c r="O946" s="39">
        <f>IF(OR(A946="",B946=""),"",IFERROR(A946-INDEX('Stock'!$H$2:$H$1000,MATCH(B946,'Stock'!$A$2:$A$1000,0)),""))</f>
        <v/>
      </c>
      <c r="P946" s="41">
        <f>IF(G946="","",DATE(YEAR(G946),MONTH(G946),1))</f>
        <v/>
      </c>
    </row>
    <row r="947">
      <c r="A947" s="33" t="n"/>
      <c r="C947" s="38">
        <f>IF(B947="","",IFERROR(INDEX('Stock'!$C$2:$C$1000,MATCH(B947,'Stock'!$A$2:$A$1000,0)),""))</f>
        <v/>
      </c>
      <c r="D947" s="35" t="n"/>
      <c r="G947" s="33" t="n"/>
      <c r="H947" s="36">
        <f>IF(B947="","",IFERROR(INDEX('Stock'!$G$2:$G$1000,MATCH(B947,'Stock'!$A$2:$A$1000,0)),""))</f>
        <v/>
      </c>
      <c r="I947" s="36">
        <f>IF(A947="","",EmballageDefaut)</f>
        <v/>
      </c>
      <c r="J947" s="35" t="n"/>
      <c r="K947" s="36">
        <f>IF(OR(A947="",D947=""),"",IF(OR(F947="Cancelled",F947="Returned"),0,D947-N(H947)-N(I947)-N(J947)))</f>
        <v/>
      </c>
      <c r="L947" s="36">
        <f>IF(OR(A947="",D947=""),"",IF(OR(F947="Cancelled",F947="Returned"),0,D947*TauxTotal))</f>
        <v/>
      </c>
      <c r="M947" s="36">
        <f>IF(K947="","",K947-L947)</f>
        <v/>
      </c>
      <c r="N947" s="40">
        <f>IF(OR(K947="",N(D947)=0),"",IF(OR(F947="Cancelled",F947="Returned"),"",M947/D947))</f>
        <v/>
      </c>
      <c r="O947" s="39">
        <f>IF(OR(A947="",B947=""),"",IFERROR(A947-INDEX('Stock'!$H$2:$H$1000,MATCH(B947,'Stock'!$A$2:$A$1000,0)),""))</f>
        <v/>
      </c>
      <c r="P947" s="41">
        <f>IF(G947="","",DATE(YEAR(G947),MONTH(G947),1))</f>
        <v/>
      </c>
    </row>
    <row r="948">
      <c r="A948" s="33" t="n"/>
      <c r="C948" s="38">
        <f>IF(B948="","",IFERROR(INDEX('Stock'!$C$2:$C$1000,MATCH(B948,'Stock'!$A$2:$A$1000,0)),""))</f>
        <v/>
      </c>
      <c r="D948" s="35" t="n"/>
      <c r="G948" s="33" t="n"/>
      <c r="H948" s="36">
        <f>IF(B948="","",IFERROR(INDEX('Stock'!$G$2:$G$1000,MATCH(B948,'Stock'!$A$2:$A$1000,0)),""))</f>
        <v/>
      </c>
      <c r="I948" s="36">
        <f>IF(A948="","",EmballageDefaut)</f>
        <v/>
      </c>
      <c r="J948" s="35" t="n"/>
      <c r="K948" s="36">
        <f>IF(OR(A948="",D948=""),"",IF(OR(F948="Cancelled",F948="Returned"),0,D948-N(H948)-N(I948)-N(J948)))</f>
        <v/>
      </c>
      <c r="L948" s="36">
        <f>IF(OR(A948="",D948=""),"",IF(OR(F948="Cancelled",F948="Returned"),0,D948*TauxTotal))</f>
        <v/>
      </c>
      <c r="M948" s="36">
        <f>IF(K948="","",K948-L948)</f>
        <v/>
      </c>
      <c r="N948" s="40">
        <f>IF(OR(K948="",N(D948)=0),"",IF(OR(F948="Cancelled",F948="Returned"),"",M948/D948))</f>
        <v/>
      </c>
      <c r="O948" s="39">
        <f>IF(OR(A948="",B948=""),"",IFERROR(A948-INDEX('Stock'!$H$2:$H$1000,MATCH(B948,'Stock'!$A$2:$A$1000,0)),""))</f>
        <v/>
      </c>
      <c r="P948" s="41">
        <f>IF(G948="","",DATE(YEAR(G948),MONTH(G948),1))</f>
        <v/>
      </c>
    </row>
    <row r="949">
      <c r="A949" s="33" t="n"/>
      <c r="C949" s="38">
        <f>IF(B949="","",IFERROR(INDEX('Stock'!$C$2:$C$1000,MATCH(B949,'Stock'!$A$2:$A$1000,0)),""))</f>
        <v/>
      </c>
      <c r="D949" s="35" t="n"/>
      <c r="G949" s="33" t="n"/>
      <c r="H949" s="36">
        <f>IF(B949="","",IFERROR(INDEX('Stock'!$G$2:$G$1000,MATCH(B949,'Stock'!$A$2:$A$1000,0)),""))</f>
        <v/>
      </c>
      <c r="I949" s="36">
        <f>IF(A949="","",EmballageDefaut)</f>
        <v/>
      </c>
      <c r="J949" s="35" t="n"/>
      <c r="K949" s="36">
        <f>IF(OR(A949="",D949=""),"",IF(OR(F949="Cancelled",F949="Returned"),0,D949-N(H949)-N(I949)-N(J949)))</f>
        <v/>
      </c>
      <c r="L949" s="36">
        <f>IF(OR(A949="",D949=""),"",IF(OR(F949="Cancelled",F949="Returned"),0,D949*TauxTotal))</f>
        <v/>
      </c>
      <c r="M949" s="36">
        <f>IF(K949="","",K949-L949)</f>
        <v/>
      </c>
      <c r="N949" s="40">
        <f>IF(OR(K949="",N(D949)=0),"",IF(OR(F949="Cancelled",F949="Returned"),"",M949/D949))</f>
        <v/>
      </c>
      <c r="O949" s="39">
        <f>IF(OR(A949="",B949=""),"",IFERROR(A949-INDEX('Stock'!$H$2:$H$1000,MATCH(B949,'Stock'!$A$2:$A$1000,0)),""))</f>
        <v/>
      </c>
      <c r="P949" s="41">
        <f>IF(G949="","",DATE(YEAR(G949),MONTH(G949),1))</f>
        <v/>
      </c>
    </row>
    <row r="950">
      <c r="A950" s="33" t="n"/>
      <c r="C950" s="38">
        <f>IF(B950="","",IFERROR(INDEX('Stock'!$C$2:$C$1000,MATCH(B950,'Stock'!$A$2:$A$1000,0)),""))</f>
        <v/>
      </c>
      <c r="D950" s="35" t="n"/>
      <c r="G950" s="33" t="n"/>
      <c r="H950" s="36">
        <f>IF(B950="","",IFERROR(INDEX('Stock'!$G$2:$G$1000,MATCH(B950,'Stock'!$A$2:$A$1000,0)),""))</f>
        <v/>
      </c>
      <c r="I950" s="36">
        <f>IF(A950="","",EmballageDefaut)</f>
        <v/>
      </c>
      <c r="J950" s="35" t="n"/>
      <c r="K950" s="36">
        <f>IF(OR(A950="",D950=""),"",IF(OR(F950="Cancelled",F950="Returned"),0,D950-N(H950)-N(I950)-N(J950)))</f>
        <v/>
      </c>
      <c r="L950" s="36">
        <f>IF(OR(A950="",D950=""),"",IF(OR(F950="Cancelled",F950="Returned"),0,D950*TauxTotal))</f>
        <v/>
      </c>
      <c r="M950" s="36">
        <f>IF(K950="","",K950-L950)</f>
        <v/>
      </c>
      <c r="N950" s="40">
        <f>IF(OR(K950="",N(D950)=0),"",IF(OR(F950="Cancelled",F950="Returned"),"",M950/D950))</f>
        <v/>
      </c>
      <c r="O950" s="39">
        <f>IF(OR(A950="",B950=""),"",IFERROR(A950-INDEX('Stock'!$H$2:$H$1000,MATCH(B950,'Stock'!$A$2:$A$1000,0)),""))</f>
        <v/>
      </c>
      <c r="P950" s="41">
        <f>IF(G950="","",DATE(YEAR(G950),MONTH(G950),1))</f>
        <v/>
      </c>
    </row>
    <row r="951">
      <c r="A951" s="33" t="n"/>
      <c r="C951" s="38">
        <f>IF(B951="","",IFERROR(INDEX('Stock'!$C$2:$C$1000,MATCH(B951,'Stock'!$A$2:$A$1000,0)),""))</f>
        <v/>
      </c>
      <c r="D951" s="35" t="n"/>
      <c r="G951" s="33" t="n"/>
      <c r="H951" s="36">
        <f>IF(B951="","",IFERROR(INDEX('Stock'!$G$2:$G$1000,MATCH(B951,'Stock'!$A$2:$A$1000,0)),""))</f>
        <v/>
      </c>
      <c r="I951" s="36">
        <f>IF(A951="","",EmballageDefaut)</f>
        <v/>
      </c>
      <c r="J951" s="35" t="n"/>
      <c r="K951" s="36">
        <f>IF(OR(A951="",D951=""),"",IF(OR(F951="Cancelled",F951="Returned"),0,D951-N(H951)-N(I951)-N(J951)))</f>
        <v/>
      </c>
      <c r="L951" s="36">
        <f>IF(OR(A951="",D951=""),"",IF(OR(F951="Cancelled",F951="Returned"),0,D951*TauxTotal))</f>
        <v/>
      </c>
      <c r="M951" s="36">
        <f>IF(K951="","",K951-L951)</f>
        <v/>
      </c>
      <c r="N951" s="40">
        <f>IF(OR(K951="",N(D951)=0),"",IF(OR(F951="Cancelled",F951="Returned"),"",M951/D951))</f>
        <v/>
      </c>
      <c r="O951" s="39">
        <f>IF(OR(A951="",B951=""),"",IFERROR(A951-INDEX('Stock'!$H$2:$H$1000,MATCH(B951,'Stock'!$A$2:$A$1000,0)),""))</f>
        <v/>
      </c>
      <c r="P951" s="41">
        <f>IF(G951="","",DATE(YEAR(G951),MONTH(G951),1))</f>
        <v/>
      </c>
    </row>
    <row r="952">
      <c r="A952" s="33" t="n"/>
      <c r="C952" s="38">
        <f>IF(B952="","",IFERROR(INDEX('Stock'!$C$2:$C$1000,MATCH(B952,'Stock'!$A$2:$A$1000,0)),""))</f>
        <v/>
      </c>
      <c r="D952" s="35" t="n"/>
      <c r="G952" s="33" t="n"/>
      <c r="H952" s="36">
        <f>IF(B952="","",IFERROR(INDEX('Stock'!$G$2:$G$1000,MATCH(B952,'Stock'!$A$2:$A$1000,0)),""))</f>
        <v/>
      </c>
      <c r="I952" s="36">
        <f>IF(A952="","",EmballageDefaut)</f>
        <v/>
      </c>
      <c r="J952" s="35" t="n"/>
      <c r="K952" s="36">
        <f>IF(OR(A952="",D952=""),"",IF(OR(F952="Cancelled",F952="Returned"),0,D952-N(H952)-N(I952)-N(J952)))</f>
        <v/>
      </c>
      <c r="L952" s="36">
        <f>IF(OR(A952="",D952=""),"",IF(OR(F952="Cancelled",F952="Returned"),0,D952*TauxTotal))</f>
        <v/>
      </c>
      <c r="M952" s="36">
        <f>IF(K952="","",K952-L952)</f>
        <v/>
      </c>
      <c r="N952" s="40">
        <f>IF(OR(K952="",N(D952)=0),"",IF(OR(F952="Cancelled",F952="Returned"),"",M952/D952))</f>
        <v/>
      </c>
      <c r="O952" s="39">
        <f>IF(OR(A952="",B952=""),"",IFERROR(A952-INDEX('Stock'!$H$2:$H$1000,MATCH(B952,'Stock'!$A$2:$A$1000,0)),""))</f>
        <v/>
      </c>
      <c r="P952" s="41">
        <f>IF(G952="","",DATE(YEAR(G952),MONTH(G952),1))</f>
        <v/>
      </c>
    </row>
    <row r="953">
      <c r="A953" s="33" t="n"/>
      <c r="C953" s="38">
        <f>IF(B953="","",IFERROR(INDEX('Stock'!$C$2:$C$1000,MATCH(B953,'Stock'!$A$2:$A$1000,0)),""))</f>
        <v/>
      </c>
      <c r="D953" s="35" t="n"/>
      <c r="G953" s="33" t="n"/>
      <c r="H953" s="36">
        <f>IF(B953="","",IFERROR(INDEX('Stock'!$G$2:$G$1000,MATCH(B953,'Stock'!$A$2:$A$1000,0)),""))</f>
        <v/>
      </c>
      <c r="I953" s="36">
        <f>IF(A953="","",EmballageDefaut)</f>
        <v/>
      </c>
      <c r="J953" s="35" t="n"/>
      <c r="K953" s="36">
        <f>IF(OR(A953="",D953=""),"",IF(OR(F953="Cancelled",F953="Returned"),0,D953-N(H953)-N(I953)-N(J953)))</f>
        <v/>
      </c>
      <c r="L953" s="36">
        <f>IF(OR(A953="",D953=""),"",IF(OR(F953="Cancelled",F953="Returned"),0,D953*TauxTotal))</f>
        <v/>
      </c>
      <c r="M953" s="36">
        <f>IF(K953="","",K953-L953)</f>
        <v/>
      </c>
      <c r="N953" s="40">
        <f>IF(OR(K953="",N(D953)=0),"",IF(OR(F953="Cancelled",F953="Returned"),"",M953/D953))</f>
        <v/>
      </c>
      <c r="O953" s="39">
        <f>IF(OR(A953="",B953=""),"",IFERROR(A953-INDEX('Stock'!$H$2:$H$1000,MATCH(B953,'Stock'!$A$2:$A$1000,0)),""))</f>
        <v/>
      </c>
      <c r="P953" s="41">
        <f>IF(G953="","",DATE(YEAR(G953),MONTH(G953),1))</f>
        <v/>
      </c>
    </row>
    <row r="954">
      <c r="A954" s="33" t="n"/>
      <c r="C954" s="38">
        <f>IF(B954="","",IFERROR(INDEX('Stock'!$C$2:$C$1000,MATCH(B954,'Stock'!$A$2:$A$1000,0)),""))</f>
        <v/>
      </c>
      <c r="D954" s="35" t="n"/>
      <c r="G954" s="33" t="n"/>
      <c r="H954" s="36">
        <f>IF(B954="","",IFERROR(INDEX('Stock'!$G$2:$G$1000,MATCH(B954,'Stock'!$A$2:$A$1000,0)),""))</f>
        <v/>
      </c>
      <c r="I954" s="36">
        <f>IF(A954="","",EmballageDefaut)</f>
        <v/>
      </c>
      <c r="J954" s="35" t="n"/>
      <c r="K954" s="36">
        <f>IF(OR(A954="",D954=""),"",IF(OR(F954="Cancelled",F954="Returned"),0,D954-N(H954)-N(I954)-N(J954)))</f>
        <v/>
      </c>
      <c r="L954" s="36">
        <f>IF(OR(A954="",D954=""),"",IF(OR(F954="Cancelled",F954="Returned"),0,D954*TauxTotal))</f>
        <v/>
      </c>
      <c r="M954" s="36">
        <f>IF(K954="","",K954-L954)</f>
        <v/>
      </c>
      <c r="N954" s="40">
        <f>IF(OR(K954="",N(D954)=0),"",IF(OR(F954="Cancelled",F954="Returned"),"",M954/D954))</f>
        <v/>
      </c>
      <c r="O954" s="39">
        <f>IF(OR(A954="",B954=""),"",IFERROR(A954-INDEX('Stock'!$H$2:$H$1000,MATCH(B954,'Stock'!$A$2:$A$1000,0)),""))</f>
        <v/>
      </c>
      <c r="P954" s="41">
        <f>IF(G954="","",DATE(YEAR(G954),MONTH(G954),1))</f>
        <v/>
      </c>
    </row>
    <row r="955">
      <c r="A955" s="33" t="n"/>
      <c r="C955" s="38">
        <f>IF(B955="","",IFERROR(INDEX('Stock'!$C$2:$C$1000,MATCH(B955,'Stock'!$A$2:$A$1000,0)),""))</f>
        <v/>
      </c>
      <c r="D955" s="35" t="n"/>
      <c r="G955" s="33" t="n"/>
      <c r="H955" s="36">
        <f>IF(B955="","",IFERROR(INDEX('Stock'!$G$2:$G$1000,MATCH(B955,'Stock'!$A$2:$A$1000,0)),""))</f>
        <v/>
      </c>
      <c r="I955" s="36">
        <f>IF(A955="","",EmballageDefaut)</f>
        <v/>
      </c>
      <c r="J955" s="35" t="n"/>
      <c r="K955" s="36">
        <f>IF(OR(A955="",D955=""),"",IF(OR(F955="Cancelled",F955="Returned"),0,D955-N(H955)-N(I955)-N(J955)))</f>
        <v/>
      </c>
      <c r="L955" s="36">
        <f>IF(OR(A955="",D955=""),"",IF(OR(F955="Cancelled",F955="Returned"),0,D955*TauxTotal))</f>
        <v/>
      </c>
      <c r="M955" s="36">
        <f>IF(K955="","",K955-L955)</f>
        <v/>
      </c>
      <c r="N955" s="40">
        <f>IF(OR(K955="",N(D955)=0),"",IF(OR(F955="Cancelled",F955="Returned"),"",M955/D955))</f>
        <v/>
      </c>
      <c r="O955" s="39">
        <f>IF(OR(A955="",B955=""),"",IFERROR(A955-INDEX('Stock'!$H$2:$H$1000,MATCH(B955,'Stock'!$A$2:$A$1000,0)),""))</f>
        <v/>
      </c>
      <c r="P955" s="41">
        <f>IF(G955="","",DATE(YEAR(G955),MONTH(G955),1))</f>
        <v/>
      </c>
    </row>
    <row r="956">
      <c r="A956" s="33" t="n"/>
      <c r="C956" s="38">
        <f>IF(B956="","",IFERROR(INDEX('Stock'!$C$2:$C$1000,MATCH(B956,'Stock'!$A$2:$A$1000,0)),""))</f>
        <v/>
      </c>
      <c r="D956" s="35" t="n"/>
      <c r="G956" s="33" t="n"/>
      <c r="H956" s="36">
        <f>IF(B956="","",IFERROR(INDEX('Stock'!$G$2:$G$1000,MATCH(B956,'Stock'!$A$2:$A$1000,0)),""))</f>
        <v/>
      </c>
      <c r="I956" s="36">
        <f>IF(A956="","",EmballageDefaut)</f>
        <v/>
      </c>
      <c r="J956" s="35" t="n"/>
      <c r="K956" s="36">
        <f>IF(OR(A956="",D956=""),"",IF(OR(F956="Cancelled",F956="Returned"),0,D956-N(H956)-N(I956)-N(J956)))</f>
        <v/>
      </c>
      <c r="L956" s="36">
        <f>IF(OR(A956="",D956=""),"",IF(OR(F956="Cancelled",F956="Returned"),0,D956*TauxTotal))</f>
        <v/>
      </c>
      <c r="M956" s="36">
        <f>IF(K956="","",K956-L956)</f>
        <v/>
      </c>
      <c r="N956" s="40">
        <f>IF(OR(K956="",N(D956)=0),"",IF(OR(F956="Cancelled",F956="Returned"),"",M956/D956))</f>
        <v/>
      </c>
      <c r="O956" s="39">
        <f>IF(OR(A956="",B956=""),"",IFERROR(A956-INDEX('Stock'!$H$2:$H$1000,MATCH(B956,'Stock'!$A$2:$A$1000,0)),""))</f>
        <v/>
      </c>
      <c r="P956" s="41">
        <f>IF(G956="","",DATE(YEAR(G956),MONTH(G956),1))</f>
        <v/>
      </c>
    </row>
    <row r="957">
      <c r="A957" s="33" t="n"/>
      <c r="C957" s="38">
        <f>IF(B957="","",IFERROR(INDEX('Stock'!$C$2:$C$1000,MATCH(B957,'Stock'!$A$2:$A$1000,0)),""))</f>
        <v/>
      </c>
      <c r="D957" s="35" t="n"/>
      <c r="G957" s="33" t="n"/>
      <c r="H957" s="36">
        <f>IF(B957="","",IFERROR(INDEX('Stock'!$G$2:$G$1000,MATCH(B957,'Stock'!$A$2:$A$1000,0)),""))</f>
        <v/>
      </c>
      <c r="I957" s="36">
        <f>IF(A957="","",EmballageDefaut)</f>
        <v/>
      </c>
      <c r="J957" s="35" t="n"/>
      <c r="K957" s="36">
        <f>IF(OR(A957="",D957=""),"",IF(OR(F957="Cancelled",F957="Returned"),0,D957-N(H957)-N(I957)-N(J957)))</f>
        <v/>
      </c>
      <c r="L957" s="36">
        <f>IF(OR(A957="",D957=""),"",IF(OR(F957="Cancelled",F957="Returned"),0,D957*TauxTotal))</f>
        <v/>
      </c>
      <c r="M957" s="36">
        <f>IF(K957="","",K957-L957)</f>
        <v/>
      </c>
      <c r="N957" s="40">
        <f>IF(OR(K957="",N(D957)=0),"",IF(OR(F957="Cancelled",F957="Returned"),"",M957/D957))</f>
        <v/>
      </c>
      <c r="O957" s="39">
        <f>IF(OR(A957="",B957=""),"",IFERROR(A957-INDEX('Stock'!$H$2:$H$1000,MATCH(B957,'Stock'!$A$2:$A$1000,0)),""))</f>
        <v/>
      </c>
      <c r="P957" s="41">
        <f>IF(G957="","",DATE(YEAR(G957),MONTH(G957),1))</f>
        <v/>
      </c>
    </row>
    <row r="958">
      <c r="A958" s="33" t="n"/>
      <c r="C958" s="38">
        <f>IF(B958="","",IFERROR(INDEX('Stock'!$C$2:$C$1000,MATCH(B958,'Stock'!$A$2:$A$1000,0)),""))</f>
        <v/>
      </c>
      <c r="D958" s="35" t="n"/>
      <c r="G958" s="33" t="n"/>
      <c r="H958" s="36">
        <f>IF(B958="","",IFERROR(INDEX('Stock'!$G$2:$G$1000,MATCH(B958,'Stock'!$A$2:$A$1000,0)),""))</f>
        <v/>
      </c>
      <c r="I958" s="36">
        <f>IF(A958="","",EmballageDefaut)</f>
        <v/>
      </c>
      <c r="J958" s="35" t="n"/>
      <c r="K958" s="36">
        <f>IF(OR(A958="",D958=""),"",IF(OR(F958="Cancelled",F958="Returned"),0,D958-N(H958)-N(I958)-N(J958)))</f>
        <v/>
      </c>
      <c r="L958" s="36">
        <f>IF(OR(A958="",D958=""),"",IF(OR(F958="Cancelled",F958="Returned"),0,D958*TauxTotal))</f>
        <v/>
      </c>
      <c r="M958" s="36">
        <f>IF(K958="","",K958-L958)</f>
        <v/>
      </c>
      <c r="N958" s="40">
        <f>IF(OR(K958="",N(D958)=0),"",IF(OR(F958="Cancelled",F958="Returned"),"",M958/D958))</f>
        <v/>
      </c>
      <c r="O958" s="39">
        <f>IF(OR(A958="",B958=""),"",IFERROR(A958-INDEX('Stock'!$H$2:$H$1000,MATCH(B958,'Stock'!$A$2:$A$1000,0)),""))</f>
        <v/>
      </c>
      <c r="P958" s="41">
        <f>IF(G958="","",DATE(YEAR(G958),MONTH(G958),1))</f>
        <v/>
      </c>
    </row>
    <row r="959">
      <c r="A959" s="33" t="n"/>
      <c r="C959" s="38">
        <f>IF(B959="","",IFERROR(INDEX('Stock'!$C$2:$C$1000,MATCH(B959,'Stock'!$A$2:$A$1000,0)),""))</f>
        <v/>
      </c>
      <c r="D959" s="35" t="n"/>
      <c r="G959" s="33" t="n"/>
      <c r="H959" s="36">
        <f>IF(B959="","",IFERROR(INDEX('Stock'!$G$2:$G$1000,MATCH(B959,'Stock'!$A$2:$A$1000,0)),""))</f>
        <v/>
      </c>
      <c r="I959" s="36">
        <f>IF(A959="","",EmballageDefaut)</f>
        <v/>
      </c>
      <c r="J959" s="35" t="n"/>
      <c r="K959" s="36">
        <f>IF(OR(A959="",D959=""),"",IF(OR(F959="Cancelled",F959="Returned"),0,D959-N(H959)-N(I959)-N(J959)))</f>
        <v/>
      </c>
      <c r="L959" s="36">
        <f>IF(OR(A959="",D959=""),"",IF(OR(F959="Cancelled",F959="Returned"),0,D959*TauxTotal))</f>
        <v/>
      </c>
      <c r="M959" s="36">
        <f>IF(K959="","",K959-L959)</f>
        <v/>
      </c>
      <c r="N959" s="40">
        <f>IF(OR(K959="",N(D959)=0),"",IF(OR(F959="Cancelled",F959="Returned"),"",M959/D959))</f>
        <v/>
      </c>
      <c r="O959" s="39">
        <f>IF(OR(A959="",B959=""),"",IFERROR(A959-INDEX('Stock'!$H$2:$H$1000,MATCH(B959,'Stock'!$A$2:$A$1000,0)),""))</f>
        <v/>
      </c>
      <c r="P959" s="41">
        <f>IF(G959="","",DATE(YEAR(G959),MONTH(G959),1))</f>
        <v/>
      </c>
    </row>
    <row r="960">
      <c r="A960" s="33" t="n"/>
      <c r="C960" s="38">
        <f>IF(B960="","",IFERROR(INDEX('Stock'!$C$2:$C$1000,MATCH(B960,'Stock'!$A$2:$A$1000,0)),""))</f>
        <v/>
      </c>
      <c r="D960" s="35" t="n"/>
      <c r="G960" s="33" t="n"/>
      <c r="H960" s="36">
        <f>IF(B960="","",IFERROR(INDEX('Stock'!$G$2:$G$1000,MATCH(B960,'Stock'!$A$2:$A$1000,0)),""))</f>
        <v/>
      </c>
      <c r="I960" s="36">
        <f>IF(A960="","",EmballageDefaut)</f>
        <v/>
      </c>
      <c r="J960" s="35" t="n"/>
      <c r="K960" s="36">
        <f>IF(OR(A960="",D960=""),"",IF(OR(F960="Cancelled",F960="Returned"),0,D960-N(H960)-N(I960)-N(J960)))</f>
        <v/>
      </c>
      <c r="L960" s="36">
        <f>IF(OR(A960="",D960=""),"",IF(OR(F960="Cancelled",F960="Returned"),0,D960*TauxTotal))</f>
        <v/>
      </c>
      <c r="M960" s="36">
        <f>IF(K960="","",K960-L960)</f>
        <v/>
      </c>
      <c r="N960" s="40">
        <f>IF(OR(K960="",N(D960)=0),"",IF(OR(F960="Cancelled",F960="Returned"),"",M960/D960))</f>
        <v/>
      </c>
      <c r="O960" s="39">
        <f>IF(OR(A960="",B960=""),"",IFERROR(A960-INDEX('Stock'!$H$2:$H$1000,MATCH(B960,'Stock'!$A$2:$A$1000,0)),""))</f>
        <v/>
      </c>
      <c r="P960" s="41">
        <f>IF(G960="","",DATE(YEAR(G960),MONTH(G960),1))</f>
        <v/>
      </c>
    </row>
    <row r="961">
      <c r="A961" s="33" t="n"/>
      <c r="C961" s="38">
        <f>IF(B961="","",IFERROR(INDEX('Stock'!$C$2:$C$1000,MATCH(B961,'Stock'!$A$2:$A$1000,0)),""))</f>
        <v/>
      </c>
      <c r="D961" s="35" t="n"/>
      <c r="G961" s="33" t="n"/>
      <c r="H961" s="36">
        <f>IF(B961="","",IFERROR(INDEX('Stock'!$G$2:$G$1000,MATCH(B961,'Stock'!$A$2:$A$1000,0)),""))</f>
        <v/>
      </c>
      <c r="I961" s="36">
        <f>IF(A961="","",EmballageDefaut)</f>
        <v/>
      </c>
      <c r="J961" s="35" t="n"/>
      <c r="K961" s="36">
        <f>IF(OR(A961="",D961=""),"",IF(OR(F961="Cancelled",F961="Returned"),0,D961-N(H961)-N(I961)-N(J961)))</f>
        <v/>
      </c>
      <c r="L961" s="36">
        <f>IF(OR(A961="",D961=""),"",IF(OR(F961="Cancelled",F961="Returned"),0,D961*TauxTotal))</f>
        <v/>
      </c>
      <c r="M961" s="36">
        <f>IF(K961="","",K961-L961)</f>
        <v/>
      </c>
      <c r="N961" s="40">
        <f>IF(OR(K961="",N(D961)=0),"",IF(OR(F961="Cancelled",F961="Returned"),"",M961/D961))</f>
        <v/>
      </c>
      <c r="O961" s="39">
        <f>IF(OR(A961="",B961=""),"",IFERROR(A961-INDEX('Stock'!$H$2:$H$1000,MATCH(B961,'Stock'!$A$2:$A$1000,0)),""))</f>
        <v/>
      </c>
      <c r="P961" s="41">
        <f>IF(G961="","",DATE(YEAR(G961),MONTH(G961),1))</f>
        <v/>
      </c>
    </row>
    <row r="962">
      <c r="A962" s="33" t="n"/>
      <c r="C962" s="38">
        <f>IF(B962="","",IFERROR(INDEX('Stock'!$C$2:$C$1000,MATCH(B962,'Stock'!$A$2:$A$1000,0)),""))</f>
        <v/>
      </c>
      <c r="D962" s="35" t="n"/>
      <c r="G962" s="33" t="n"/>
      <c r="H962" s="36">
        <f>IF(B962="","",IFERROR(INDEX('Stock'!$G$2:$G$1000,MATCH(B962,'Stock'!$A$2:$A$1000,0)),""))</f>
        <v/>
      </c>
      <c r="I962" s="36">
        <f>IF(A962="","",EmballageDefaut)</f>
        <v/>
      </c>
      <c r="J962" s="35" t="n"/>
      <c r="K962" s="36">
        <f>IF(OR(A962="",D962=""),"",IF(OR(F962="Cancelled",F962="Returned"),0,D962-N(H962)-N(I962)-N(J962)))</f>
        <v/>
      </c>
      <c r="L962" s="36">
        <f>IF(OR(A962="",D962=""),"",IF(OR(F962="Cancelled",F962="Returned"),0,D962*TauxTotal))</f>
        <v/>
      </c>
      <c r="M962" s="36">
        <f>IF(K962="","",K962-L962)</f>
        <v/>
      </c>
      <c r="N962" s="40">
        <f>IF(OR(K962="",N(D962)=0),"",IF(OR(F962="Cancelled",F962="Returned"),"",M962/D962))</f>
        <v/>
      </c>
      <c r="O962" s="39">
        <f>IF(OR(A962="",B962=""),"",IFERROR(A962-INDEX('Stock'!$H$2:$H$1000,MATCH(B962,'Stock'!$A$2:$A$1000,0)),""))</f>
        <v/>
      </c>
      <c r="P962" s="41">
        <f>IF(G962="","",DATE(YEAR(G962),MONTH(G962),1))</f>
        <v/>
      </c>
    </row>
    <row r="963">
      <c r="A963" s="33" t="n"/>
      <c r="C963" s="38">
        <f>IF(B963="","",IFERROR(INDEX('Stock'!$C$2:$C$1000,MATCH(B963,'Stock'!$A$2:$A$1000,0)),""))</f>
        <v/>
      </c>
      <c r="D963" s="35" t="n"/>
      <c r="G963" s="33" t="n"/>
      <c r="H963" s="36">
        <f>IF(B963="","",IFERROR(INDEX('Stock'!$G$2:$G$1000,MATCH(B963,'Stock'!$A$2:$A$1000,0)),""))</f>
        <v/>
      </c>
      <c r="I963" s="36">
        <f>IF(A963="","",EmballageDefaut)</f>
        <v/>
      </c>
      <c r="J963" s="35" t="n"/>
      <c r="K963" s="36">
        <f>IF(OR(A963="",D963=""),"",IF(OR(F963="Cancelled",F963="Returned"),0,D963-N(H963)-N(I963)-N(J963)))</f>
        <v/>
      </c>
      <c r="L963" s="36">
        <f>IF(OR(A963="",D963=""),"",IF(OR(F963="Cancelled",F963="Returned"),0,D963*TauxTotal))</f>
        <v/>
      </c>
      <c r="M963" s="36">
        <f>IF(K963="","",K963-L963)</f>
        <v/>
      </c>
      <c r="N963" s="40">
        <f>IF(OR(K963="",N(D963)=0),"",IF(OR(F963="Cancelled",F963="Returned"),"",M963/D963))</f>
        <v/>
      </c>
      <c r="O963" s="39">
        <f>IF(OR(A963="",B963=""),"",IFERROR(A963-INDEX('Stock'!$H$2:$H$1000,MATCH(B963,'Stock'!$A$2:$A$1000,0)),""))</f>
        <v/>
      </c>
      <c r="P963" s="41">
        <f>IF(G963="","",DATE(YEAR(G963),MONTH(G963),1))</f>
        <v/>
      </c>
    </row>
    <row r="964">
      <c r="A964" s="33" t="n"/>
      <c r="C964" s="38">
        <f>IF(B964="","",IFERROR(INDEX('Stock'!$C$2:$C$1000,MATCH(B964,'Stock'!$A$2:$A$1000,0)),""))</f>
        <v/>
      </c>
      <c r="D964" s="35" t="n"/>
      <c r="G964" s="33" t="n"/>
      <c r="H964" s="36">
        <f>IF(B964="","",IFERROR(INDEX('Stock'!$G$2:$G$1000,MATCH(B964,'Stock'!$A$2:$A$1000,0)),""))</f>
        <v/>
      </c>
      <c r="I964" s="36">
        <f>IF(A964="","",EmballageDefaut)</f>
        <v/>
      </c>
      <c r="J964" s="35" t="n"/>
      <c r="K964" s="36">
        <f>IF(OR(A964="",D964=""),"",IF(OR(F964="Cancelled",F964="Returned"),0,D964-N(H964)-N(I964)-N(J964)))</f>
        <v/>
      </c>
      <c r="L964" s="36">
        <f>IF(OR(A964="",D964=""),"",IF(OR(F964="Cancelled",F964="Returned"),0,D964*TauxTotal))</f>
        <v/>
      </c>
      <c r="M964" s="36">
        <f>IF(K964="","",K964-L964)</f>
        <v/>
      </c>
      <c r="N964" s="40">
        <f>IF(OR(K964="",N(D964)=0),"",IF(OR(F964="Cancelled",F964="Returned"),"",M964/D964))</f>
        <v/>
      </c>
      <c r="O964" s="39">
        <f>IF(OR(A964="",B964=""),"",IFERROR(A964-INDEX('Stock'!$H$2:$H$1000,MATCH(B964,'Stock'!$A$2:$A$1000,0)),""))</f>
        <v/>
      </c>
      <c r="P964" s="41">
        <f>IF(G964="","",DATE(YEAR(G964),MONTH(G964),1))</f>
        <v/>
      </c>
    </row>
    <row r="965">
      <c r="A965" s="33" t="n"/>
      <c r="C965" s="38">
        <f>IF(B965="","",IFERROR(INDEX('Stock'!$C$2:$C$1000,MATCH(B965,'Stock'!$A$2:$A$1000,0)),""))</f>
        <v/>
      </c>
      <c r="D965" s="35" t="n"/>
      <c r="G965" s="33" t="n"/>
      <c r="H965" s="36">
        <f>IF(B965="","",IFERROR(INDEX('Stock'!$G$2:$G$1000,MATCH(B965,'Stock'!$A$2:$A$1000,0)),""))</f>
        <v/>
      </c>
      <c r="I965" s="36">
        <f>IF(A965="","",EmballageDefaut)</f>
        <v/>
      </c>
      <c r="J965" s="35" t="n"/>
      <c r="K965" s="36">
        <f>IF(OR(A965="",D965=""),"",IF(OR(F965="Cancelled",F965="Returned"),0,D965-N(H965)-N(I965)-N(J965)))</f>
        <v/>
      </c>
      <c r="L965" s="36">
        <f>IF(OR(A965="",D965=""),"",IF(OR(F965="Cancelled",F965="Returned"),0,D965*TauxTotal))</f>
        <v/>
      </c>
      <c r="M965" s="36">
        <f>IF(K965="","",K965-L965)</f>
        <v/>
      </c>
      <c r="N965" s="40">
        <f>IF(OR(K965="",N(D965)=0),"",IF(OR(F965="Cancelled",F965="Returned"),"",M965/D965))</f>
        <v/>
      </c>
      <c r="O965" s="39">
        <f>IF(OR(A965="",B965=""),"",IFERROR(A965-INDEX('Stock'!$H$2:$H$1000,MATCH(B965,'Stock'!$A$2:$A$1000,0)),""))</f>
        <v/>
      </c>
      <c r="P965" s="41">
        <f>IF(G965="","",DATE(YEAR(G965),MONTH(G965),1))</f>
        <v/>
      </c>
    </row>
    <row r="966">
      <c r="A966" s="33" t="n"/>
      <c r="C966" s="38">
        <f>IF(B966="","",IFERROR(INDEX('Stock'!$C$2:$C$1000,MATCH(B966,'Stock'!$A$2:$A$1000,0)),""))</f>
        <v/>
      </c>
      <c r="D966" s="35" t="n"/>
      <c r="G966" s="33" t="n"/>
      <c r="H966" s="36">
        <f>IF(B966="","",IFERROR(INDEX('Stock'!$G$2:$G$1000,MATCH(B966,'Stock'!$A$2:$A$1000,0)),""))</f>
        <v/>
      </c>
      <c r="I966" s="36">
        <f>IF(A966="","",EmballageDefaut)</f>
        <v/>
      </c>
      <c r="J966" s="35" t="n"/>
      <c r="K966" s="36">
        <f>IF(OR(A966="",D966=""),"",IF(OR(F966="Cancelled",F966="Returned"),0,D966-N(H966)-N(I966)-N(J966)))</f>
        <v/>
      </c>
      <c r="L966" s="36">
        <f>IF(OR(A966="",D966=""),"",IF(OR(F966="Cancelled",F966="Returned"),0,D966*TauxTotal))</f>
        <v/>
      </c>
      <c r="M966" s="36">
        <f>IF(K966="","",K966-L966)</f>
        <v/>
      </c>
      <c r="N966" s="40">
        <f>IF(OR(K966="",N(D966)=0),"",IF(OR(F966="Cancelled",F966="Returned"),"",M966/D966))</f>
        <v/>
      </c>
      <c r="O966" s="39">
        <f>IF(OR(A966="",B966=""),"",IFERROR(A966-INDEX('Stock'!$H$2:$H$1000,MATCH(B966,'Stock'!$A$2:$A$1000,0)),""))</f>
        <v/>
      </c>
      <c r="P966" s="41">
        <f>IF(G966="","",DATE(YEAR(G966),MONTH(G966),1))</f>
        <v/>
      </c>
    </row>
    <row r="967">
      <c r="A967" s="33" t="n"/>
      <c r="C967" s="38">
        <f>IF(B967="","",IFERROR(INDEX('Stock'!$C$2:$C$1000,MATCH(B967,'Stock'!$A$2:$A$1000,0)),""))</f>
        <v/>
      </c>
      <c r="D967" s="35" t="n"/>
      <c r="G967" s="33" t="n"/>
      <c r="H967" s="36">
        <f>IF(B967="","",IFERROR(INDEX('Stock'!$G$2:$G$1000,MATCH(B967,'Stock'!$A$2:$A$1000,0)),""))</f>
        <v/>
      </c>
      <c r="I967" s="36">
        <f>IF(A967="","",EmballageDefaut)</f>
        <v/>
      </c>
      <c r="J967" s="35" t="n"/>
      <c r="K967" s="36">
        <f>IF(OR(A967="",D967=""),"",IF(OR(F967="Cancelled",F967="Returned"),0,D967-N(H967)-N(I967)-N(J967)))</f>
        <v/>
      </c>
      <c r="L967" s="36">
        <f>IF(OR(A967="",D967=""),"",IF(OR(F967="Cancelled",F967="Returned"),0,D967*TauxTotal))</f>
        <v/>
      </c>
      <c r="M967" s="36">
        <f>IF(K967="","",K967-L967)</f>
        <v/>
      </c>
      <c r="N967" s="40">
        <f>IF(OR(K967="",N(D967)=0),"",IF(OR(F967="Cancelled",F967="Returned"),"",M967/D967))</f>
        <v/>
      </c>
      <c r="O967" s="39">
        <f>IF(OR(A967="",B967=""),"",IFERROR(A967-INDEX('Stock'!$H$2:$H$1000,MATCH(B967,'Stock'!$A$2:$A$1000,0)),""))</f>
        <v/>
      </c>
      <c r="P967" s="41">
        <f>IF(G967="","",DATE(YEAR(G967),MONTH(G967),1))</f>
        <v/>
      </c>
    </row>
    <row r="968">
      <c r="A968" s="33" t="n"/>
      <c r="C968" s="38">
        <f>IF(B968="","",IFERROR(INDEX('Stock'!$C$2:$C$1000,MATCH(B968,'Stock'!$A$2:$A$1000,0)),""))</f>
        <v/>
      </c>
      <c r="D968" s="35" t="n"/>
      <c r="G968" s="33" t="n"/>
      <c r="H968" s="36">
        <f>IF(B968="","",IFERROR(INDEX('Stock'!$G$2:$G$1000,MATCH(B968,'Stock'!$A$2:$A$1000,0)),""))</f>
        <v/>
      </c>
      <c r="I968" s="36">
        <f>IF(A968="","",EmballageDefaut)</f>
        <v/>
      </c>
      <c r="J968" s="35" t="n"/>
      <c r="K968" s="36">
        <f>IF(OR(A968="",D968=""),"",IF(OR(F968="Cancelled",F968="Returned"),0,D968-N(H968)-N(I968)-N(J968)))</f>
        <v/>
      </c>
      <c r="L968" s="36">
        <f>IF(OR(A968="",D968=""),"",IF(OR(F968="Cancelled",F968="Returned"),0,D968*TauxTotal))</f>
        <v/>
      </c>
      <c r="M968" s="36">
        <f>IF(K968="","",K968-L968)</f>
        <v/>
      </c>
      <c r="N968" s="40">
        <f>IF(OR(K968="",N(D968)=0),"",IF(OR(F968="Cancelled",F968="Returned"),"",M968/D968))</f>
        <v/>
      </c>
      <c r="O968" s="39">
        <f>IF(OR(A968="",B968=""),"",IFERROR(A968-INDEX('Stock'!$H$2:$H$1000,MATCH(B968,'Stock'!$A$2:$A$1000,0)),""))</f>
        <v/>
      </c>
      <c r="P968" s="41">
        <f>IF(G968="","",DATE(YEAR(G968),MONTH(G968),1))</f>
        <v/>
      </c>
    </row>
    <row r="969">
      <c r="A969" s="33" t="n"/>
      <c r="C969" s="38">
        <f>IF(B969="","",IFERROR(INDEX('Stock'!$C$2:$C$1000,MATCH(B969,'Stock'!$A$2:$A$1000,0)),""))</f>
        <v/>
      </c>
      <c r="D969" s="35" t="n"/>
      <c r="G969" s="33" t="n"/>
      <c r="H969" s="36">
        <f>IF(B969="","",IFERROR(INDEX('Stock'!$G$2:$G$1000,MATCH(B969,'Stock'!$A$2:$A$1000,0)),""))</f>
        <v/>
      </c>
      <c r="I969" s="36">
        <f>IF(A969="","",EmballageDefaut)</f>
        <v/>
      </c>
      <c r="J969" s="35" t="n"/>
      <c r="K969" s="36">
        <f>IF(OR(A969="",D969=""),"",IF(OR(F969="Cancelled",F969="Returned"),0,D969-N(H969)-N(I969)-N(J969)))</f>
        <v/>
      </c>
      <c r="L969" s="36">
        <f>IF(OR(A969="",D969=""),"",IF(OR(F969="Cancelled",F969="Returned"),0,D969*TauxTotal))</f>
        <v/>
      </c>
      <c r="M969" s="36">
        <f>IF(K969="","",K969-L969)</f>
        <v/>
      </c>
      <c r="N969" s="40">
        <f>IF(OR(K969="",N(D969)=0),"",IF(OR(F969="Cancelled",F969="Returned"),"",M969/D969))</f>
        <v/>
      </c>
      <c r="O969" s="39">
        <f>IF(OR(A969="",B969=""),"",IFERROR(A969-INDEX('Stock'!$H$2:$H$1000,MATCH(B969,'Stock'!$A$2:$A$1000,0)),""))</f>
        <v/>
      </c>
      <c r="P969" s="41">
        <f>IF(G969="","",DATE(YEAR(G969),MONTH(G969),1))</f>
        <v/>
      </c>
    </row>
    <row r="970">
      <c r="A970" s="33" t="n"/>
      <c r="C970" s="38">
        <f>IF(B970="","",IFERROR(INDEX('Stock'!$C$2:$C$1000,MATCH(B970,'Stock'!$A$2:$A$1000,0)),""))</f>
        <v/>
      </c>
      <c r="D970" s="35" t="n"/>
      <c r="G970" s="33" t="n"/>
      <c r="H970" s="36">
        <f>IF(B970="","",IFERROR(INDEX('Stock'!$G$2:$G$1000,MATCH(B970,'Stock'!$A$2:$A$1000,0)),""))</f>
        <v/>
      </c>
      <c r="I970" s="36">
        <f>IF(A970="","",EmballageDefaut)</f>
        <v/>
      </c>
      <c r="J970" s="35" t="n"/>
      <c r="K970" s="36">
        <f>IF(OR(A970="",D970=""),"",IF(OR(F970="Cancelled",F970="Returned"),0,D970-N(H970)-N(I970)-N(J970)))</f>
        <v/>
      </c>
      <c r="L970" s="36">
        <f>IF(OR(A970="",D970=""),"",IF(OR(F970="Cancelled",F970="Returned"),0,D970*TauxTotal))</f>
        <v/>
      </c>
      <c r="M970" s="36">
        <f>IF(K970="","",K970-L970)</f>
        <v/>
      </c>
      <c r="N970" s="40">
        <f>IF(OR(K970="",N(D970)=0),"",IF(OR(F970="Cancelled",F970="Returned"),"",M970/D970))</f>
        <v/>
      </c>
      <c r="O970" s="39">
        <f>IF(OR(A970="",B970=""),"",IFERROR(A970-INDEX('Stock'!$H$2:$H$1000,MATCH(B970,'Stock'!$A$2:$A$1000,0)),""))</f>
        <v/>
      </c>
      <c r="P970" s="41">
        <f>IF(G970="","",DATE(YEAR(G970),MONTH(G970),1))</f>
        <v/>
      </c>
    </row>
    <row r="971">
      <c r="A971" s="33" t="n"/>
      <c r="C971" s="38">
        <f>IF(B971="","",IFERROR(INDEX('Stock'!$C$2:$C$1000,MATCH(B971,'Stock'!$A$2:$A$1000,0)),""))</f>
        <v/>
      </c>
      <c r="D971" s="35" t="n"/>
      <c r="G971" s="33" t="n"/>
      <c r="H971" s="36">
        <f>IF(B971="","",IFERROR(INDEX('Stock'!$G$2:$G$1000,MATCH(B971,'Stock'!$A$2:$A$1000,0)),""))</f>
        <v/>
      </c>
      <c r="I971" s="36">
        <f>IF(A971="","",EmballageDefaut)</f>
        <v/>
      </c>
      <c r="J971" s="35" t="n"/>
      <c r="K971" s="36">
        <f>IF(OR(A971="",D971=""),"",IF(OR(F971="Cancelled",F971="Returned"),0,D971-N(H971)-N(I971)-N(J971)))</f>
        <v/>
      </c>
      <c r="L971" s="36">
        <f>IF(OR(A971="",D971=""),"",IF(OR(F971="Cancelled",F971="Returned"),0,D971*TauxTotal))</f>
        <v/>
      </c>
      <c r="M971" s="36">
        <f>IF(K971="","",K971-L971)</f>
        <v/>
      </c>
      <c r="N971" s="40">
        <f>IF(OR(K971="",N(D971)=0),"",IF(OR(F971="Cancelled",F971="Returned"),"",M971/D971))</f>
        <v/>
      </c>
      <c r="O971" s="39">
        <f>IF(OR(A971="",B971=""),"",IFERROR(A971-INDEX('Stock'!$H$2:$H$1000,MATCH(B971,'Stock'!$A$2:$A$1000,0)),""))</f>
        <v/>
      </c>
      <c r="P971" s="41">
        <f>IF(G971="","",DATE(YEAR(G971),MONTH(G971),1))</f>
        <v/>
      </c>
    </row>
    <row r="972">
      <c r="A972" s="33" t="n"/>
      <c r="C972" s="38">
        <f>IF(B972="","",IFERROR(INDEX('Stock'!$C$2:$C$1000,MATCH(B972,'Stock'!$A$2:$A$1000,0)),""))</f>
        <v/>
      </c>
      <c r="D972" s="35" t="n"/>
      <c r="G972" s="33" t="n"/>
      <c r="H972" s="36">
        <f>IF(B972="","",IFERROR(INDEX('Stock'!$G$2:$G$1000,MATCH(B972,'Stock'!$A$2:$A$1000,0)),""))</f>
        <v/>
      </c>
      <c r="I972" s="36">
        <f>IF(A972="","",EmballageDefaut)</f>
        <v/>
      </c>
      <c r="J972" s="35" t="n"/>
      <c r="K972" s="36">
        <f>IF(OR(A972="",D972=""),"",IF(OR(F972="Cancelled",F972="Returned"),0,D972-N(H972)-N(I972)-N(J972)))</f>
        <v/>
      </c>
      <c r="L972" s="36">
        <f>IF(OR(A972="",D972=""),"",IF(OR(F972="Cancelled",F972="Returned"),0,D972*TauxTotal))</f>
        <v/>
      </c>
      <c r="M972" s="36">
        <f>IF(K972="","",K972-L972)</f>
        <v/>
      </c>
      <c r="N972" s="40">
        <f>IF(OR(K972="",N(D972)=0),"",IF(OR(F972="Cancelled",F972="Returned"),"",M972/D972))</f>
        <v/>
      </c>
      <c r="O972" s="39">
        <f>IF(OR(A972="",B972=""),"",IFERROR(A972-INDEX('Stock'!$H$2:$H$1000,MATCH(B972,'Stock'!$A$2:$A$1000,0)),""))</f>
        <v/>
      </c>
      <c r="P972" s="41">
        <f>IF(G972="","",DATE(YEAR(G972),MONTH(G972),1))</f>
        <v/>
      </c>
    </row>
    <row r="973">
      <c r="A973" s="33" t="n"/>
      <c r="C973" s="38">
        <f>IF(B973="","",IFERROR(INDEX('Stock'!$C$2:$C$1000,MATCH(B973,'Stock'!$A$2:$A$1000,0)),""))</f>
        <v/>
      </c>
      <c r="D973" s="35" t="n"/>
      <c r="G973" s="33" t="n"/>
      <c r="H973" s="36">
        <f>IF(B973="","",IFERROR(INDEX('Stock'!$G$2:$G$1000,MATCH(B973,'Stock'!$A$2:$A$1000,0)),""))</f>
        <v/>
      </c>
      <c r="I973" s="36">
        <f>IF(A973="","",EmballageDefaut)</f>
        <v/>
      </c>
      <c r="J973" s="35" t="n"/>
      <c r="K973" s="36">
        <f>IF(OR(A973="",D973=""),"",IF(OR(F973="Cancelled",F973="Returned"),0,D973-N(H973)-N(I973)-N(J973)))</f>
        <v/>
      </c>
      <c r="L973" s="36">
        <f>IF(OR(A973="",D973=""),"",IF(OR(F973="Cancelled",F973="Returned"),0,D973*TauxTotal))</f>
        <v/>
      </c>
      <c r="M973" s="36">
        <f>IF(K973="","",K973-L973)</f>
        <v/>
      </c>
      <c r="N973" s="40">
        <f>IF(OR(K973="",N(D973)=0),"",IF(OR(F973="Cancelled",F973="Returned"),"",M973/D973))</f>
        <v/>
      </c>
      <c r="O973" s="39">
        <f>IF(OR(A973="",B973=""),"",IFERROR(A973-INDEX('Stock'!$H$2:$H$1000,MATCH(B973,'Stock'!$A$2:$A$1000,0)),""))</f>
        <v/>
      </c>
      <c r="P973" s="41">
        <f>IF(G973="","",DATE(YEAR(G973),MONTH(G973),1))</f>
        <v/>
      </c>
    </row>
    <row r="974">
      <c r="A974" s="33" t="n"/>
      <c r="C974" s="38">
        <f>IF(B974="","",IFERROR(INDEX('Stock'!$C$2:$C$1000,MATCH(B974,'Stock'!$A$2:$A$1000,0)),""))</f>
        <v/>
      </c>
      <c r="D974" s="35" t="n"/>
      <c r="G974" s="33" t="n"/>
      <c r="H974" s="36">
        <f>IF(B974="","",IFERROR(INDEX('Stock'!$G$2:$G$1000,MATCH(B974,'Stock'!$A$2:$A$1000,0)),""))</f>
        <v/>
      </c>
      <c r="I974" s="36">
        <f>IF(A974="","",EmballageDefaut)</f>
        <v/>
      </c>
      <c r="J974" s="35" t="n"/>
      <c r="K974" s="36">
        <f>IF(OR(A974="",D974=""),"",IF(OR(F974="Cancelled",F974="Returned"),0,D974-N(H974)-N(I974)-N(J974)))</f>
        <v/>
      </c>
      <c r="L974" s="36">
        <f>IF(OR(A974="",D974=""),"",IF(OR(F974="Cancelled",F974="Returned"),0,D974*TauxTotal))</f>
        <v/>
      </c>
      <c r="M974" s="36">
        <f>IF(K974="","",K974-L974)</f>
        <v/>
      </c>
      <c r="N974" s="40">
        <f>IF(OR(K974="",N(D974)=0),"",IF(OR(F974="Cancelled",F974="Returned"),"",M974/D974))</f>
        <v/>
      </c>
      <c r="O974" s="39">
        <f>IF(OR(A974="",B974=""),"",IFERROR(A974-INDEX('Stock'!$H$2:$H$1000,MATCH(B974,'Stock'!$A$2:$A$1000,0)),""))</f>
        <v/>
      </c>
      <c r="P974" s="41">
        <f>IF(G974="","",DATE(YEAR(G974),MONTH(G974),1))</f>
        <v/>
      </c>
    </row>
    <row r="975">
      <c r="A975" s="33" t="n"/>
      <c r="C975" s="38">
        <f>IF(B975="","",IFERROR(INDEX('Stock'!$C$2:$C$1000,MATCH(B975,'Stock'!$A$2:$A$1000,0)),""))</f>
        <v/>
      </c>
      <c r="D975" s="35" t="n"/>
      <c r="G975" s="33" t="n"/>
      <c r="H975" s="36">
        <f>IF(B975="","",IFERROR(INDEX('Stock'!$G$2:$G$1000,MATCH(B975,'Stock'!$A$2:$A$1000,0)),""))</f>
        <v/>
      </c>
      <c r="I975" s="36">
        <f>IF(A975="","",EmballageDefaut)</f>
        <v/>
      </c>
      <c r="J975" s="35" t="n"/>
      <c r="K975" s="36">
        <f>IF(OR(A975="",D975=""),"",IF(OR(F975="Cancelled",F975="Returned"),0,D975-N(H975)-N(I975)-N(J975)))</f>
        <v/>
      </c>
      <c r="L975" s="36">
        <f>IF(OR(A975="",D975=""),"",IF(OR(F975="Cancelled",F975="Returned"),0,D975*TauxTotal))</f>
        <v/>
      </c>
      <c r="M975" s="36">
        <f>IF(K975="","",K975-L975)</f>
        <v/>
      </c>
      <c r="N975" s="40">
        <f>IF(OR(K975="",N(D975)=0),"",IF(OR(F975="Cancelled",F975="Returned"),"",M975/D975))</f>
        <v/>
      </c>
      <c r="O975" s="39">
        <f>IF(OR(A975="",B975=""),"",IFERROR(A975-INDEX('Stock'!$H$2:$H$1000,MATCH(B975,'Stock'!$A$2:$A$1000,0)),""))</f>
        <v/>
      </c>
      <c r="P975" s="41">
        <f>IF(G975="","",DATE(YEAR(G975),MONTH(G975),1))</f>
        <v/>
      </c>
    </row>
    <row r="976">
      <c r="A976" s="33" t="n"/>
      <c r="C976" s="38">
        <f>IF(B976="","",IFERROR(INDEX('Stock'!$C$2:$C$1000,MATCH(B976,'Stock'!$A$2:$A$1000,0)),""))</f>
        <v/>
      </c>
      <c r="D976" s="35" t="n"/>
      <c r="G976" s="33" t="n"/>
      <c r="H976" s="36">
        <f>IF(B976="","",IFERROR(INDEX('Stock'!$G$2:$G$1000,MATCH(B976,'Stock'!$A$2:$A$1000,0)),""))</f>
        <v/>
      </c>
      <c r="I976" s="36">
        <f>IF(A976="","",EmballageDefaut)</f>
        <v/>
      </c>
      <c r="J976" s="35" t="n"/>
      <c r="K976" s="36">
        <f>IF(OR(A976="",D976=""),"",IF(OR(F976="Cancelled",F976="Returned"),0,D976-N(H976)-N(I976)-N(J976)))</f>
        <v/>
      </c>
      <c r="L976" s="36">
        <f>IF(OR(A976="",D976=""),"",IF(OR(F976="Cancelled",F976="Returned"),0,D976*TauxTotal))</f>
        <v/>
      </c>
      <c r="M976" s="36">
        <f>IF(K976="","",K976-L976)</f>
        <v/>
      </c>
      <c r="N976" s="40">
        <f>IF(OR(K976="",N(D976)=0),"",IF(OR(F976="Cancelled",F976="Returned"),"",M976/D976))</f>
        <v/>
      </c>
      <c r="O976" s="39">
        <f>IF(OR(A976="",B976=""),"",IFERROR(A976-INDEX('Stock'!$H$2:$H$1000,MATCH(B976,'Stock'!$A$2:$A$1000,0)),""))</f>
        <v/>
      </c>
      <c r="P976" s="41">
        <f>IF(G976="","",DATE(YEAR(G976),MONTH(G976),1))</f>
        <v/>
      </c>
    </row>
    <row r="977">
      <c r="A977" s="33" t="n"/>
      <c r="C977" s="38">
        <f>IF(B977="","",IFERROR(INDEX('Stock'!$C$2:$C$1000,MATCH(B977,'Stock'!$A$2:$A$1000,0)),""))</f>
        <v/>
      </c>
      <c r="D977" s="35" t="n"/>
      <c r="G977" s="33" t="n"/>
      <c r="H977" s="36">
        <f>IF(B977="","",IFERROR(INDEX('Stock'!$G$2:$G$1000,MATCH(B977,'Stock'!$A$2:$A$1000,0)),""))</f>
        <v/>
      </c>
      <c r="I977" s="36">
        <f>IF(A977="","",EmballageDefaut)</f>
        <v/>
      </c>
      <c r="J977" s="35" t="n"/>
      <c r="K977" s="36">
        <f>IF(OR(A977="",D977=""),"",IF(OR(F977="Cancelled",F977="Returned"),0,D977-N(H977)-N(I977)-N(J977)))</f>
        <v/>
      </c>
      <c r="L977" s="36">
        <f>IF(OR(A977="",D977=""),"",IF(OR(F977="Cancelled",F977="Returned"),0,D977*TauxTotal))</f>
        <v/>
      </c>
      <c r="M977" s="36">
        <f>IF(K977="","",K977-L977)</f>
        <v/>
      </c>
      <c r="N977" s="40">
        <f>IF(OR(K977="",N(D977)=0),"",IF(OR(F977="Cancelled",F977="Returned"),"",M977/D977))</f>
        <v/>
      </c>
      <c r="O977" s="39">
        <f>IF(OR(A977="",B977=""),"",IFERROR(A977-INDEX('Stock'!$H$2:$H$1000,MATCH(B977,'Stock'!$A$2:$A$1000,0)),""))</f>
        <v/>
      </c>
      <c r="P977" s="41">
        <f>IF(G977="","",DATE(YEAR(G977),MONTH(G977),1))</f>
        <v/>
      </c>
    </row>
    <row r="978">
      <c r="A978" s="33" t="n"/>
      <c r="C978" s="38">
        <f>IF(B978="","",IFERROR(INDEX('Stock'!$C$2:$C$1000,MATCH(B978,'Stock'!$A$2:$A$1000,0)),""))</f>
        <v/>
      </c>
      <c r="D978" s="35" t="n"/>
      <c r="G978" s="33" t="n"/>
      <c r="H978" s="36">
        <f>IF(B978="","",IFERROR(INDEX('Stock'!$G$2:$G$1000,MATCH(B978,'Stock'!$A$2:$A$1000,0)),""))</f>
        <v/>
      </c>
      <c r="I978" s="36">
        <f>IF(A978="","",EmballageDefaut)</f>
        <v/>
      </c>
      <c r="J978" s="35" t="n"/>
      <c r="K978" s="36">
        <f>IF(OR(A978="",D978=""),"",IF(OR(F978="Cancelled",F978="Returned"),0,D978-N(H978)-N(I978)-N(J978)))</f>
        <v/>
      </c>
      <c r="L978" s="36">
        <f>IF(OR(A978="",D978=""),"",IF(OR(F978="Cancelled",F978="Returned"),0,D978*TauxTotal))</f>
        <v/>
      </c>
      <c r="M978" s="36">
        <f>IF(K978="","",K978-L978)</f>
        <v/>
      </c>
      <c r="N978" s="40">
        <f>IF(OR(K978="",N(D978)=0),"",IF(OR(F978="Cancelled",F978="Returned"),"",M978/D978))</f>
        <v/>
      </c>
      <c r="O978" s="39">
        <f>IF(OR(A978="",B978=""),"",IFERROR(A978-INDEX('Stock'!$H$2:$H$1000,MATCH(B978,'Stock'!$A$2:$A$1000,0)),""))</f>
        <v/>
      </c>
      <c r="P978" s="41">
        <f>IF(G978="","",DATE(YEAR(G978),MONTH(G978),1))</f>
        <v/>
      </c>
    </row>
    <row r="979">
      <c r="A979" s="33" t="n"/>
      <c r="C979" s="38">
        <f>IF(B979="","",IFERROR(INDEX('Stock'!$C$2:$C$1000,MATCH(B979,'Stock'!$A$2:$A$1000,0)),""))</f>
        <v/>
      </c>
      <c r="D979" s="35" t="n"/>
      <c r="G979" s="33" t="n"/>
      <c r="H979" s="36">
        <f>IF(B979="","",IFERROR(INDEX('Stock'!$G$2:$G$1000,MATCH(B979,'Stock'!$A$2:$A$1000,0)),""))</f>
        <v/>
      </c>
      <c r="I979" s="36">
        <f>IF(A979="","",EmballageDefaut)</f>
        <v/>
      </c>
      <c r="J979" s="35" t="n"/>
      <c r="K979" s="36">
        <f>IF(OR(A979="",D979=""),"",IF(OR(F979="Cancelled",F979="Returned"),0,D979-N(H979)-N(I979)-N(J979)))</f>
        <v/>
      </c>
      <c r="L979" s="36">
        <f>IF(OR(A979="",D979=""),"",IF(OR(F979="Cancelled",F979="Returned"),0,D979*TauxTotal))</f>
        <v/>
      </c>
      <c r="M979" s="36">
        <f>IF(K979="","",K979-L979)</f>
        <v/>
      </c>
      <c r="N979" s="40">
        <f>IF(OR(K979="",N(D979)=0),"",IF(OR(F979="Cancelled",F979="Returned"),"",M979/D979))</f>
        <v/>
      </c>
      <c r="O979" s="39">
        <f>IF(OR(A979="",B979=""),"",IFERROR(A979-INDEX('Stock'!$H$2:$H$1000,MATCH(B979,'Stock'!$A$2:$A$1000,0)),""))</f>
        <v/>
      </c>
      <c r="P979" s="41">
        <f>IF(G979="","",DATE(YEAR(G979),MONTH(G979),1))</f>
        <v/>
      </c>
    </row>
    <row r="980">
      <c r="A980" s="33" t="n"/>
      <c r="C980" s="38">
        <f>IF(B980="","",IFERROR(INDEX('Stock'!$C$2:$C$1000,MATCH(B980,'Stock'!$A$2:$A$1000,0)),""))</f>
        <v/>
      </c>
      <c r="D980" s="35" t="n"/>
      <c r="G980" s="33" t="n"/>
      <c r="H980" s="36">
        <f>IF(B980="","",IFERROR(INDEX('Stock'!$G$2:$G$1000,MATCH(B980,'Stock'!$A$2:$A$1000,0)),""))</f>
        <v/>
      </c>
      <c r="I980" s="36">
        <f>IF(A980="","",EmballageDefaut)</f>
        <v/>
      </c>
      <c r="J980" s="35" t="n"/>
      <c r="K980" s="36">
        <f>IF(OR(A980="",D980=""),"",IF(OR(F980="Cancelled",F980="Returned"),0,D980-N(H980)-N(I980)-N(J980)))</f>
        <v/>
      </c>
      <c r="L980" s="36">
        <f>IF(OR(A980="",D980=""),"",IF(OR(F980="Cancelled",F980="Returned"),0,D980*TauxTotal))</f>
        <v/>
      </c>
      <c r="M980" s="36">
        <f>IF(K980="","",K980-L980)</f>
        <v/>
      </c>
      <c r="N980" s="40">
        <f>IF(OR(K980="",N(D980)=0),"",IF(OR(F980="Cancelled",F980="Returned"),"",M980/D980))</f>
        <v/>
      </c>
      <c r="O980" s="39">
        <f>IF(OR(A980="",B980=""),"",IFERROR(A980-INDEX('Stock'!$H$2:$H$1000,MATCH(B980,'Stock'!$A$2:$A$1000,0)),""))</f>
        <v/>
      </c>
      <c r="P980" s="41">
        <f>IF(G980="","",DATE(YEAR(G980),MONTH(G980),1))</f>
        <v/>
      </c>
    </row>
    <row r="981">
      <c r="A981" s="33" t="n"/>
      <c r="C981" s="38">
        <f>IF(B981="","",IFERROR(INDEX('Stock'!$C$2:$C$1000,MATCH(B981,'Stock'!$A$2:$A$1000,0)),""))</f>
        <v/>
      </c>
      <c r="D981" s="35" t="n"/>
      <c r="G981" s="33" t="n"/>
      <c r="H981" s="36">
        <f>IF(B981="","",IFERROR(INDEX('Stock'!$G$2:$G$1000,MATCH(B981,'Stock'!$A$2:$A$1000,0)),""))</f>
        <v/>
      </c>
      <c r="I981" s="36">
        <f>IF(A981="","",EmballageDefaut)</f>
        <v/>
      </c>
      <c r="J981" s="35" t="n"/>
      <c r="K981" s="36">
        <f>IF(OR(A981="",D981=""),"",IF(OR(F981="Cancelled",F981="Returned"),0,D981-N(H981)-N(I981)-N(J981)))</f>
        <v/>
      </c>
      <c r="L981" s="36">
        <f>IF(OR(A981="",D981=""),"",IF(OR(F981="Cancelled",F981="Returned"),0,D981*TauxTotal))</f>
        <v/>
      </c>
      <c r="M981" s="36">
        <f>IF(K981="","",K981-L981)</f>
        <v/>
      </c>
      <c r="N981" s="40">
        <f>IF(OR(K981="",N(D981)=0),"",IF(OR(F981="Cancelled",F981="Returned"),"",M981/D981))</f>
        <v/>
      </c>
      <c r="O981" s="39">
        <f>IF(OR(A981="",B981=""),"",IFERROR(A981-INDEX('Stock'!$H$2:$H$1000,MATCH(B981,'Stock'!$A$2:$A$1000,0)),""))</f>
        <v/>
      </c>
      <c r="P981" s="41">
        <f>IF(G981="","",DATE(YEAR(G981),MONTH(G981),1))</f>
        <v/>
      </c>
    </row>
    <row r="982">
      <c r="A982" s="33" t="n"/>
      <c r="C982" s="38">
        <f>IF(B982="","",IFERROR(INDEX('Stock'!$C$2:$C$1000,MATCH(B982,'Stock'!$A$2:$A$1000,0)),""))</f>
        <v/>
      </c>
      <c r="D982" s="35" t="n"/>
      <c r="G982" s="33" t="n"/>
      <c r="H982" s="36">
        <f>IF(B982="","",IFERROR(INDEX('Stock'!$G$2:$G$1000,MATCH(B982,'Stock'!$A$2:$A$1000,0)),""))</f>
        <v/>
      </c>
      <c r="I982" s="36">
        <f>IF(A982="","",EmballageDefaut)</f>
        <v/>
      </c>
      <c r="J982" s="35" t="n"/>
      <c r="K982" s="36">
        <f>IF(OR(A982="",D982=""),"",IF(OR(F982="Cancelled",F982="Returned"),0,D982-N(H982)-N(I982)-N(J982)))</f>
        <v/>
      </c>
      <c r="L982" s="36">
        <f>IF(OR(A982="",D982=""),"",IF(OR(F982="Cancelled",F982="Returned"),0,D982*TauxTotal))</f>
        <v/>
      </c>
      <c r="M982" s="36">
        <f>IF(K982="","",K982-L982)</f>
        <v/>
      </c>
      <c r="N982" s="40">
        <f>IF(OR(K982="",N(D982)=0),"",IF(OR(F982="Cancelled",F982="Returned"),"",M982/D982))</f>
        <v/>
      </c>
      <c r="O982" s="39">
        <f>IF(OR(A982="",B982=""),"",IFERROR(A982-INDEX('Stock'!$H$2:$H$1000,MATCH(B982,'Stock'!$A$2:$A$1000,0)),""))</f>
        <v/>
      </c>
      <c r="P982" s="41">
        <f>IF(G982="","",DATE(YEAR(G982),MONTH(G982),1))</f>
        <v/>
      </c>
    </row>
    <row r="983">
      <c r="A983" s="33" t="n"/>
      <c r="C983" s="38">
        <f>IF(B983="","",IFERROR(INDEX('Stock'!$C$2:$C$1000,MATCH(B983,'Stock'!$A$2:$A$1000,0)),""))</f>
        <v/>
      </c>
      <c r="D983" s="35" t="n"/>
      <c r="G983" s="33" t="n"/>
      <c r="H983" s="36">
        <f>IF(B983="","",IFERROR(INDEX('Stock'!$G$2:$G$1000,MATCH(B983,'Stock'!$A$2:$A$1000,0)),""))</f>
        <v/>
      </c>
      <c r="I983" s="36">
        <f>IF(A983="","",EmballageDefaut)</f>
        <v/>
      </c>
      <c r="J983" s="35" t="n"/>
      <c r="K983" s="36">
        <f>IF(OR(A983="",D983=""),"",IF(OR(F983="Cancelled",F983="Returned"),0,D983-N(H983)-N(I983)-N(J983)))</f>
        <v/>
      </c>
      <c r="L983" s="36">
        <f>IF(OR(A983="",D983=""),"",IF(OR(F983="Cancelled",F983="Returned"),0,D983*TauxTotal))</f>
        <v/>
      </c>
      <c r="M983" s="36">
        <f>IF(K983="","",K983-L983)</f>
        <v/>
      </c>
      <c r="N983" s="40">
        <f>IF(OR(K983="",N(D983)=0),"",IF(OR(F983="Cancelled",F983="Returned"),"",M983/D983))</f>
        <v/>
      </c>
      <c r="O983" s="39">
        <f>IF(OR(A983="",B983=""),"",IFERROR(A983-INDEX('Stock'!$H$2:$H$1000,MATCH(B983,'Stock'!$A$2:$A$1000,0)),""))</f>
        <v/>
      </c>
      <c r="P983" s="41">
        <f>IF(G983="","",DATE(YEAR(G983),MONTH(G983),1))</f>
        <v/>
      </c>
    </row>
    <row r="984">
      <c r="A984" s="33" t="n"/>
      <c r="C984" s="38">
        <f>IF(B984="","",IFERROR(INDEX('Stock'!$C$2:$C$1000,MATCH(B984,'Stock'!$A$2:$A$1000,0)),""))</f>
        <v/>
      </c>
      <c r="D984" s="35" t="n"/>
      <c r="G984" s="33" t="n"/>
      <c r="H984" s="36">
        <f>IF(B984="","",IFERROR(INDEX('Stock'!$G$2:$G$1000,MATCH(B984,'Stock'!$A$2:$A$1000,0)),""))</f>
        <v/>
      </c>
      <c r="I984" s="36">
        <f>IF(A984="","",EmballageDefaut)</f>
        <v/>
      </c>
      <c r="J984" s="35" t="n"/>
      <c r="K984" s="36">
        <f>IF(OR(A984="",D984=""),"",IF(OR(F984="Cancelled",F984="Returned"),0,D984-N(H984)-N(I984)-N(J984)))</f>
        <v/>
      </c>
      <c r="L984" s="36">
        <f>IF(OR(A984="",D984=""),"",IF(OR(F984="Cancelled",F984="Returned"),0,D984*TauxTotal))</f>
        <v/>
      </c>
      <c r="M984" s="36">
        <f>IF(K984="","",K984-L984)</f>
        <v/>
      </c>
      <c r="N984" s="40">
        <f>IF(OR(K984="",N(D984)=0),"",IF(OR(F984="Cancelled",F984="Returned"),"",M984/D984))</f>
        <v/>
      </c>
      <c r="O984" s="39">
        <f>IF(OR(A984="",B984=""),"",IFERROR(A984-INDEX('Stock'!$H$2:$H$1000,MATCH(B984,'Stock'!$A$2:$A$1000,0)),""))</f>
        <v/>
      </c>
      <c r="P984" s="41">
        <f>IF(G984="","",DATE(YEAR(G984),MONTH(G984),1))</f>
        <v/>
      </c>
    </row>
    <row r="985">
      <c r="A985" s="33" t="n"/>
      <c r="C985" s="38">
        <f>IF(B985="","",IFERROR(INDEX('Stock'!$C$2:$C$1000,MATCH(B985,'Stock'!$A$2:$A$1000,0)),""))</f>
        <v/>
      </c>
      <c r="D985" s="35" t="n"/>
      <c r="G985" s="33" t="n"/>
      <c r="H985" s="36">
        <f>IF(B985="","",IFERROR(INDEX('Stock'!$G$2:$G$1000,MATCH(B985,'Stock'!$A$2:$A$1000,0)),""))</f>
        <v/>
      </c>
      <c r="I985" s="36">
        <f>IF(A985="","",EmballageDefaut)</f>
        <v/>
      </c>
      <c r="J985" s="35" t="n"/>
      <c r="K985" s="36">
        <f>IF(OR(A985="",D985=""),"",IF(OR(F985="Cancelled",F985="Returned"),0,D985-N(H985)-N(I985)-N(J985)))</f>
        <v/>
      </c>
      <c r="L985" s="36">
        <f>IF(OR(A985="",D985=""),"",IF(OR(F985="Cancelled",F985="Returned"),0,D985*TauxTotal))</f>
        <v/>
      </c>
      <c r="M985" s="36">
        <f>IF(K985="","",K985-L985)</f>
        <v/>
      </c>
      <c r="N985" s="40">
        <f>IF(OR(K985="",N(D985)=0),"",IF(OR(F985="Cancelled",F985="Returned"),"",M985/D985))</f>
        <v/>
      </c>
      <c r="O985" s="39">
        <f>IF(OR(A985="",B985=""),"",IFERROR(A985-INDEX('Stock'!$H$2:$H$1000,MATCH(B985,'Stock'!$A$2:$A$1000,0)),""))</f>
        <v/>
      </c>
      <c r="P985" s="41">
        <f>IF(G985="","",DATE(YEAR(G985),MONTH(G985),1))</f>
        <v/>
      </c>
    </row>
    <row r="986">
      <c r="A986" s="33" t="n"/>
      <c r="C986" s="38">
        <f>IF(B986="","",IFERROR(INDEX('Stock'!$C$2:$C$1000,MATCH(B986,'Stock'!$A$2:$A$1000,0)),""))</f>
        <v/>
      </c>
      <c r="D986" s="35" t="n"/>
      <c r="G986" s="33" t="n"/>
      <c r="H986" s="36">
        <f>IF(B986="","",IFERROR(INDEX('Stock'!$G$2:$G$1000,MATCH(B986,'Stock'!$A$2:$A$1000,0)),""))</f>
        <v/>
      </c>
      <c r="I986" s="36">
        <f>IF(A986="","",EmballageDefaut)</f>
        <v/>
      </c>
      <c r="J986" s="35" t="n"/>
      <c r="K986" s="36">
        <f>IF(OR(A986="",D986=""),"",IF(OR(F986="Cancelled",F986="Returned"),0,D986-N(H986)-N(I986)-N(J986)))</f>
        <v/>
      </c>
      <c r="L986" s="36">
        <f>IF(OR(A986="",D986=""),"",IF(OR(F986="Cancelled",F986="Returned"),0,D986*TauxTotal))</f>
        <v/>
      </c>
      <c r="M986" s="36">
        <f>IF(K986="","",K986-L986)</f>
        <v/>
      </c>
      <c r="N986" s="40">
        <f>IF(OR(K986="",N(D986)=0),"",IF(OR(F986="Cancelled",F986="Returned"),"",M986/D986))</f>
        <v/>
      </c>
      <c r="O986" s="39">
        <f>IF(OR(A986="",B986=""),"",IFERROR(A986-INDEX('Stock'!$H$2:$H$1000,MATCH(B986,'Stock'!$A$2:$A$1000,0)),""))</f>
        <v/>
      </c>
      <c r="P986" s="41">
        <f>IF(G986="","",DATE(YEAR(G986),MONTH(G986),1))</f>
        <v/>
      </c>
    </row>
    <row r="987">
      <c r="A987" s="33" t="n"/>
      <c r="C987" s="38">
        <f>IF(B987="","",IFERROR(INDEX('Stock'!$C$2:$C$1000,MATCH(B987,'Stock'!$A$2:$A$1000,0)),""))</f>
        <v/>
      </c>
      <c r="D987" s="35" t="n"/>
      <c r="G987" s="33" t="n"/>
      <c r="H987" s="36">
        <f>IF(B987="","",IFERROR(INDEX('Stock'!$G$2:$G$1000,MATCH(B987,'Stock'!$A$2:$A$1000,0)),""))</f>
        <v/>
      </c>
      <c r="I987" s="36">
        <f>IF(A987="","",EmballageDefaut)</f>
        <v/>
      </c>
      <c r="J987" s="35" t="n"/>
      <c r="K987" s="36">
        <f>IF(OR(A987="",D987=""),"",IF(OR(F987="Cancelled",F987="Returned"),0,D987-N(H987)-N(I987)-N(J987)))</f>
        <v/>
      </c>
      <c r="L987" s="36">
        <f>IF(OR(A987="",D987=""),"",IF(OR(F987="Cancelled",F987="Returned"),0,D987*TauxTotal))</f>
        <v/>
      </c>
      <c r="M987" s="36">
        <f>IF(K987="","",K987-L987)</f>
        <v/>
      </c>
      <c r="N987" s="40">
        <f>IF(OR(K987="",N(D987)=0),"",IF(OR(F987="Cancelled",F987="Returned"),"",M987/D987))</f>
        <v/>
      </c>
      <c r="O987" s="39">
        <f>IF(OR(A987="",B987=""),"",IFERROR(A987-INDEX('Stock'!$H$2:$H$1000,MATCH(B987,'Stock'!$A$2:$A$1000,0)),""))</f>
        <v/>
      </c>
      <c r="P987" s="41">
        <f>IF(G987="","",DATE(YEAR(G987),MONTH(G987),1))</f>
        <v/>
      </c>
    </row>
    <row r="988">
      <c r="A988" s="33" t="n"/>
      <c r="C988" s="38">
        <f>IF(B988="","",IFERROR(INDEX('Stock'!$C$2:$C$1000,MATCH(B988,'Stock'!$A$2:$A$1000,0)),""))</f>
        <v/>
      </c>
      <c r="D988" s="35" t="n"/>
      <c r="G988" s="33" t="n"/>
      <c r="H988" s="36">
        <f>IF(B988="","",IFERROR(INDEX('Stock'!$G$2:$G$1000,MATCH(B988,'Stock'!$A$2:$A$1000,0)),""))</f>
        <v/>
      </c>
      <c r="I988" s="36">
        <f>IF(A988="","",EmballageDefaut)</f>
        <v/>
      </c>
      <c r="J988" s="35" t="n"/>
      <c r="K988" s="36">
        <f>IF(OR(A988="",D988=""),"",IF(OR(F988="Cancelled",F988="Returned"),0,D988-N(H988)-N(I988)-N(J988)))</f>
        <v/>
      </c>
      <c r="L988" s="36">
        <f>IF(OR(A988="",D988=""),"",IF(OR(F988="Cancelled",F988="Returned"),0,D988*TauxTotal))</f>
        <v/>
      </c>
      <c r="M988" s="36">
        <f>IF(K988="","",K988-L988)</f>
        <v/>
      </c>
      <c r="N988" s="40">
        <f>IF(OR(K988="",N(D988)=0),"",IF(OR(F988="Cancelled",F988="Returned"),"",M988/D988))</f>
        <v/>
      </c>
      <c r="O988" s="39">
        <f>IF(OR(A988="",B988=""),"",IFERROR(A988-INDEX('Stock'!$H$2:$H$1000,MATCH(B988,'Stock'!$A$2:$A$1000,0)),""))</f>
        <v/>
      </c>
      <c r="P988" s="41">
        <f>IF(G988="","",DATE(YEAR(G988),MONTH(G988),1))</f>
        <v/>
      </c>
    </row>
    <row r="989">
      <c r="A989" s="33" t="n"/>
      <c r="C989" s="38">
        <f>IF(B989="","",IFERROR(INDEX('Stock'!$C$2:$C$1000,MATCH(B989,'Stock'!$A$2:$A$1000,0)),""))</f>
        <v/>
      </c>
      <c r="D989" s="35" t="n"/>
      <c r="G989" s="33" t="n"/>
      <c r="H989" s="36">
        <f>IF(B989="","",IFERROR(INDEX('Stock'!$G$2:$G$1000,MATCH(B989,'Stock'!$A$2:$A$1000,0)),""))</f>
        <v/>
      </c>
      <c r="I989" s="36">
        <f>IF(A989="","",EmballageDefaut)</f>
        <v/>
      </c>
      <c r="J989" s="35" t="n"/>
      <c r="K989" s="36">
        <f>IF(OR(A989="",D989=""),"",IF(OR(F989="Cancelled",F989="Returned"),0,D989-N(H989)-N(I989)-N(J989)))</f>
        <v/>
      </c>
      <c r="L989" s="36">
        <f>IF(OR(A989="",D989=""),"",IF(OR(F989="Cancelled",F989="Returned"),0,D989*TauxTotal))</f>
        <v/>
      </c>
      <c r="M989" s="36">
        <f>IF(K989="","",K989-L989)</f>
        <v/>
      </c>
      <c r="N989" s="40">
        <f>IF(OR(K989="",N(D989)=0),"",IF(OR(F989="Cancelled",F989="Returned"),"",M989/D989))</f>
        <v/>
      </c>
      <c r="O989" s="39">
        <f>IF(OR(A989="",B989=""),"",IFERROR(A989-INDEX('Stock'!$H$2:$H$1000,MATCH(B989,'Stock'!$A$2:$A$1000,0)),""))</f>
        <v/>
      </c>
      <c r="P989" s="41">
        <f>IF(G989="","",DATE(YEAR(G989),MONTH(G989),1))</f>
        <v/>
      </c>
    </row>
    <row r="990">
      <c r="A990" s="33" t="n"/>
      <c r="C990" s="38">
        <f>IF(B990="","",IFERROR(INDEX('Stock'!$C$2:$C$1000,MATCH(B990,'Stock'!$A$2:$A$1000,0)),""))</f>
        <v/>
      </c>
      <c r="D990" s="35" t="n"/>
      <c r="G990" s="33" t="n"/>
      <c r="H990" s="36">
        <f>IF(B990="","",IFERROR(INDEX('Stock'!$G$2:$G$1000,MATCH(B990,'Stock'!$A$2:$A$1000,0)),""))</f>
        <v/>
      </c>
      <c r="I990" s="36">
        <f>IF(A990="","",EmballageDefaut)</f>
        <v/>
      </c>
      <c r="J990" s="35" t="n"/>
      <c r="K990" s="36">
        <f>IF(OR(A990="",D990=""),"",IF(OR(F990="Cancelled",F990="Returned"),0,D990-N(H990)-N(I990)-N(J990)))</f>
        <v/>
      </c>
      <c r="L990" s="36">
        <f>IF(OR(A990="",D990=""),"",IF(OR(F990="Cancelled",F990="Returned"),0,D990*TauxTotal))</f>
        <v/>
      </c>
      <c r="M990" s="36">
        <f>IF(K990="","",K990-L990)</f>
        <v/>
      </c>
      <c r="N990" s="40">
        <f>IF(OR(K990="",N(D990)=0),"",IF(OR(F990="Cancelled",F990="Returned"),"",M990/D990))</f>
        <v/>
      </c>
      <c r="O990" s="39">
        <f>IF(OR(A990="",B990=""),"",IFERROR(A990-INDEX('Stock'!$H$2:$H$1000,MATCH(B990,'Stock'!$A$2:$A$1000,0)),""))</f>
        <v/>
      </c>
      <c r="P990" s="41">
        <f>IF(G990="","",DATE(YEAR(G990),MONTH(G990),1))</f>
        <v/>
      </c>
    </row>
    <row r="991">
      <c r="A991" s="33" t="n"/>
      <c r="C991" s="38">
        <f>IF(B991="","",IFERROR(INDEX('Stock'!$C$2:$C$1000,MATCH(B991,'Stock'!$A$2:$A$1000,0)),""))</f>
        <v/>
      </c>
      <c r="D991" s="35" t="n"/>
      <c r="G991" s="33" t="n"/>
      <c r="H991" s="36">
        <f>IF(B991="","",IFERROR(INDEX('Stock'!$G$2:$G$1000,MATCH(B991,'Stock'!$A$2:$A$1000,0)),""))</f>
        <v/>
      </c>
      <c r="I991" s="36">
        <f>IF(A991="","",EmballageDefaut)</f>
        <v/>
      </c>
      <c r="J991" s="35" t="n"/>
      <c r="K991" s="36">
        <f>IF(OR(A991="",D991=""),"",IF(OR(F991="Cancelled",F991="Returned"),0,D991-N(H991)-N(I991)-N(J991)))</f>
        <v/>
      </c>
      <c r="L991" s="36">
        <f>IF(OR(A991="",D991=""),"",IF(OR(F991="Cancelled",F991="Returned"),0,D991*TauxTotal))</f>
        <v/>
      </c>
      <c r="M991" s="36">
        <f>IF(K991="","",K991-L991)</f>
        <v/>
      </c>
      <c r="N991" s="40">
        <f>IF(OR(K991="",N(D991)=0),"",IF(OR(F991="Cancelled",F991="Returned"),"",M991/D991))</f>
        <v/>
      </c>
      <c r="O991" s="39">
        <f>IF(OR(A991="",B991=""),"",IFERROR(A991-INDEX('Stock'!$H$2:$H$1000,MATCH(B991,'Stock'!$A$2:$A$1000,0)),""))</f>
        <v/>
      </c>
      <c r="P991" s="41">
        <f>IF(G991="","",DATE(YEAR(G991),MONTH(G991),1))</f>
        <v/>
      </c>
    </row>
    <row r="992">
      <c r="A992" s="33" t="n"/>
      <c r="C992" s="38">
        <f>IF(B992="","",IFERROR(INDEX('Stock'!$C$2:$C$1000,MATCH(B992,'Stock'!$A$2:$A$1000,0)),""))</f>
        <v/>
      </c>
      <c r="D992" s="35" t="n"/>
      <c r="G992" s="33" t="n"/>
      <c r="H992" s="36">
        <f>IF(B992="","",IFERROR(INDEX('Stock'!$G$2:$G$1000,MATCH(B992,'Stock'!$A$2:$A$1000,0)),""))</f>
        <v/>
      </c>
      <c r="I992" s="36">
        <f>IF(A992="","",EmballageDefaut)</f>
        <v/>
      </c>
      <c r="J992" s="35" t="n"/>
      <c r="K992" s="36">
        <f>IF(OR(A992="",D992=""),"",IF(OR(F992="Cancelled",F992="Returned"),0,D992-N(H992)-N(I992)-N(J992)))</f>
        <v/>
      </c>
      <c r="L992" s="36">
        <f>IF(OR(A992="",D992=""),"",IF(OR(F992="Cancelled",F992="Returned"),0,D992*TauxTotal))</f>
        <v/>
      </c>
      <c r="M992" s="36">
        <f>IF(K992="","",K992-L992)</f>
        <v/>
      </c>
      <c r="N992" s="40">
        <f>IF(OR(K992="",N(D992)=0),"",IF(OR(F992="Cancelled",F992="Returned"),"",M992/D992))</f>
        <v/>
      </c>
      <c r="O992" s="39">
        <f>IF(OR(A992="",B992=""),"",IFERROR(A992-INDEX('Stock'!$H$2:$H$1000,MATCH(B992,'Stock'!$A$2:$A$1000,0)),""))</f>
        <v/>
      </c>
      <c r="P992" s="41">
        <f>IF(G992="","",DATE(YEAR(G992),MONTH(G992),1))</f>
        <v/>
      </c>
    </row>
    <row r="993">
      <c r="A993" s="33" t="n"/>
      <c r="C993" s="38">
        <f>IF(B993="","",IFERROR(INDEX('Stock'!$C$2:$C$1000,MATCH(B993,'Stock'!$A$2:$A$1000,0)),""))</f>
        <v/>
      </c>
      <c r="D993" s="35" t="n"/>
      <c r="G993" s="33" t="n"/>
      <c r="H993" s="36">
        <f>IF(B993="","",IFERROR(INDEX('Stock'!$G$2:$G$1000,MATCH(B993,'Stock'!$A$2:$A$1000,0)),""))</f>
        <v/>
      </c>
      <c r="I993" s="36">
        <f>IF(A993="","",EmballageDefaut)</f>
        <v/>
      </c>
      <c r="J993" s="35" t="n"/>
      <c r="K993" s="36">
        <f>IF(OR(A993="",D993=""),"",IF(OR(F993="Cancelled",F993="Returned"),0,D993-N(H993)-N(I993)-N(J993)))</f>
        <v/>
      </c>
      <c r="L993" s="36">
        <f>IF(OR(A993="",D993=""),"",IF(OR(F993="Cancelled",F993="Returned"),0,D993*TauxTotal))</f>
        <v/>
      </c>
      <c r="M993" s="36">
        <f>IF(K993="","",K993-L993)</f>
        <v/>
      </c>
      <c r="N993" s="40">
        <f>IF(OR(K993="",N(D993)=0),"",IF(OR(F993="Cancelled",F993="Returned"),"",M993/D993))</f>
        <v/>
      </c>
      <c r="O993" s="39">
        <f>IF(OR(A993="",B993=""),"",IFERROR(A993-INDEX('Stock'!$H$2:$H$1000,MATCH(B993,'Stock'!$A$2:$A$1000,0)),""))</f>
        <v/>
      </c>
      <c r="P993" s="41">
        <f>IF(G993="","",DATE(YEAR(G993),MONTH(G993),1))</f>
        <v/>
      </c>
    </row>
    <row r="994">
      <c r="A994" s="33" t="n"/>
      <c r="C994" s="38">
        <f>IF(B994="","",IFERROR(INDEX('Stock'!$C$2:$C$1000,MATCH(B994,'Stock'!$A$2:$A$1000,0)),""))</f>
        <v/>
      </c>
      <c r="D994" s="35" t="n"/>
      <c r="G994" s="33" t="n"/>
      <c r="H994" s="36">
        <f>IF(B994="","",IFERROR(INDEX('Stock'!$G$2:$G$1000,MATCH(B994,'Stock'!$A$2:$A$1000,0)),""))</f>
        <v/>
      </c>
      <c r="I994" s="36">
        <f>IF(A994="","",EmballageDefaut)</f>
        <v/>
      </c>
      <c r="J994" s="35" t="n"/>
      <c r="K994" s="36">
        <f>IF(OR(A994="",D994=""),"",IF(OR(F994="Cancelled",F994="Returned"),0,D994-N(H994)-N(I994)-N(J994)))</f>
        <v/>
      </c>
      <c r="L994" s="36">
        <f>IF(OR(A994="",D994=""),"",IF(OR(F994="Cancelled",F994="Returned"),0,D994*TauxTotal))</f>
        <v/>
      </c>
      <c r="M994" s="36">
        <f>IF(K994="","",K994-L994)</f>
        <v/>
      </c>
      <c r="N994" s="40">
        <f>IF(OR(K994="",N(D994)=0),"",IF(OR(F994="Cancelled",F994="Returned"),"",M994/D994))</f>
        <v/>
      </c>
      <c r="O994" s="39">
        <f>IF(OR(A994="",B994=""),"",IFERROR(A994-INDEX('Stock'!$H$2:$H$1000,MATCH(B994,'Stock'!$A$2:$A$1000,0)),""))</f>
        <v/>
      </c>
      <c r="P994" s="41">
        <f>IF(G994="","",DATE(YEAR(G994),MONTH(G994),1))</f>
        <v/>
      </c>
    </row>
    <row r="995">
      <c r="A995" s="33" t="n"/>
      <c r="C995" s="38">
        <f>IF(B995="","",IFERROR(INDEX('Stock'!$C$2:$C$1000,MATCH(B995,'Stock'!$A$2:$A$1000,0)),""))</f>
        <v/>
      </c>
      <c r="D995" s="35" t="n"/>
      <c r="G995" s="33" t="n"/>
      <c r="H995" s="36">
        <f>IF(B995="","",IFERROR(INDEX('Stock'!$G$2:$G$1000,MATCH(B995,'Stock'!$A$2:$A$1000,0)),""))</f>
        <v/>
      </c>
      <c r="I995" s="36">
        <f>IF(A995="","",EmballageDefaut)</f>
        <v/>
      </c>
      <c r="J995" s="35" t="n"/>
      <c r="K995" s="36">
        <f>IF(OR(A995="",D995=""),"",IF(OR(F995="Cancelled",F995="Returned"),0,D995-N(H995)-N(I995)-N(J995)))</f>
        <v/>
      </c>
      <c r="L995" s="36">
        <f>IF(OR(A995="",D995=""),"",IF(OR(F995="Cancelled",F995="Returned"),0,D995*TauxTotal))</f>
        <v/>
      </c>
      <c r="M995" s="36">
        <f>IF(K995="","",K995-L995)</f>
        <v/>
      </c>
      <c r="N995" s="40">
        <f>IF(OR(K995="",N(D995)=0),"",IF(OR(F995="Cancelled",F995="Returned"),"",M995/D995))</f>
        <v/>
      </c>
      <c r="O995" s="39">
        <f>IF(OR(A995="",B995=""),"",IFERROR(A995-INDEX('Stock'!$H$2:$H$1000,MATCH(B995,'Stock'!$A$2:$A$1000,0)),""))</f>
        <v/>
      </c>
      <c r="P995" s="41">
        <f>IF(G995="","",DATE(YEAR(G995),MONTH(G995),1))</f>
        <v/>
      </c>
    </row>
    <row r="996">
      <c r="A996" s="33" t="n"/>
      <c r="C996" s="38">
        <f>IF(B996="","",IFERROR(INDEX('Stock'!$C$2:$C$1000,MATCH(B996,'Stock'!$A$2:$A$1000,0)),""))</f>
        <v/>
      </c>
      <c r="D996" s="35" t="n"/>
      <c r="G996" s="33" t="n"/>
      <c r="H996" s="36">
        <f>IF(B996="","",IFERROR(INDEX('Stock'!$G$2:$G$1000,MATCH(B996,'Stock'!$A$2:$A$1000,0)),""))</f>
        <v/>
      </c>
      <c r="I996" s="36">
        <f>IF(A996="","",EmballageDefaut)</f>
        <v/>
      </c>
      <c r="J996" s="35" t="n"/>
      <c r="K996" s="36">
        <f>IF(OR(A996="",D996=""),"",IF(OR(F996="Cancelled",F996="Returned"),0,D996-N(H996)-N(I996)-N(J996)))</f>
        <v/>
      </c>
      <c r="L996" s="36">
        <f>IF(OR(A996="",D996=""),"",IF(OR(F996="Cancelled",F996="Returned"),0,D996*TauxTotal))</f>
        <v/>
      </c>
      <c r="M996" s="36">
        <f>IF(K996="","",K996-L996)</f>
        <v/>
      </c>
      <c r="N996" s="40">
        <f>IF(OR(K996="",N(D996)=0),"",IF(OR(F996="Cancelled",F996="Returned"),"",M996/D996))</f>
        <v/>
      </c>
      <c r="O996" s="39">
        <f>IF(OR(A996="",B996=""),"",IFERROR(A996-INDEX('Stock'!$H$2:$H$1000,MATCH(B996,'Stock'!$A$2:$A$1000,0)),""))</f>
        <v/>
      </c>
      <c r="P996" s="41">
        <f>IF(G996="","",DATE(YEAR(G996),MONTH(G996),1))</f>
        <v/>
      </c>
    </row>
    <row r="997">
      <c r="A997" s="33" t="n"/>
      <c r="C997" s="38">
        <f>IF(B997="","",IFERROR(INDEX('Stock'!$C$2:$C$1000,MATCH(B997,'Stock'!$A$2:$A$1000,0)),""))</f>
        <v/>
      </c>
      <c r="D997" s="35" t="n"/>
      <c r="G997" s="33" t="n"/>
      <c r="H997" s="36">
        <f>IF(B997="","",IFERROR(INDEX('Stock'!$G$2:$G$1000,MATCH(B997,'Stock'!$A$2:$A$1000,0)),""))</f>
        <v/>
      </c>
      <c r="I997" s="36">
        <f>IF(A997="","",EmballageDefaut)</f>
        <v/>
      </c>
      <c r="J997" s="35" t="n"/>
      <c r="K997" s="36">
        <f>IF(OR(A997="",D997=""),"",IF(OR(F997="Cancelled",F997="Returned"),0,D997-N(H997)-N(I997)-N(J997)))</f>
        <v/>
      </c>
      <c r="L997" s="36">
        <f>IF(OR(A997="",D997=""),"",IF(OR(F997="Cancelled",F997="Returned"),0,D997*TauxTotal))</f>
        <v/>
      </c>
      <c r="M997" s="36">
        <f>IF(K997="","",K997-L997)</f>
        <v/>
      </c>
      <c r="N997" s="40">
        <f>IF(OR(K997="",N(D997)=0),"",IF(OR(F997="Cancelled",F997="Returned"),"",M997/D997))</f>
        <v/>
      </c>
      <c r="O997" s="39">
        <f>IF(OR(A997="",B997=""),"",IFERROR(A997-INDEX('Stock'!$H$2:$H$1000,MATCH(B997,'Stock'!$A$2:$A$1000,0)),""))</f>
        <v/>
      </c>
      <c r="P997" s="41">
        <f>IF(G997="","",DATE(YEAR(G997),MONTH(G997),1))</f>
        <v/>
      </c>
    </row>
    <row r="998">
      <c r="A998" s="33" t="n"/>
      <c r="C998" s="38">
        <f>IF(B998="","",IFERROR(INDEX('Stock'!$C$2:$C$1000,MATCH(B998,'Stock'!$A$2:$A$1000,0)),""))</f>
        <v/>
      </c>
      <c r="D998" s="35" t="n"/>
      <c r="G998" s="33" t="n"/>
      <c r="H998" s="36">
        <f>IF(B998="","",IFERROR(INDEX('Stock'!$G$2:$G$1000,MATCH(B998,'Stock'!$A$2:$A$1000,0)),""))</f>
        <v/>
      </c>
      <c r="I998" s="36">
        <f>IF(A998="","",EmballageDefaut)</f>
        <v/>
      </c>
      <c r="J998" s="35" t="n"/>
      <c r="K998" s="36">
        <f>IF(OR(A998="",D998=""),"",IF(OR(F998="Cancelled",F998="Returned"),0,D998-N(H998)-N(I998)-N(J998)))</f>
        <v/>
      </c>
      <c r="L998" s="36">
        <f>IF(OR(A998="",D998=""),"",IF(OR(F998="Cancelled",F998="Returned"),0,D998*TauxTotal))</f>
        <v/>
      </c>
      <c r="M998" s="36">
        <f>IF(K998="","",K998-L998)</f>
        <v/>
      </c>
      <c r="N998" s="40">
        <f>IF(OR(K998="",N(D998)=0),"",IF(OR(F998="Cancelled",F998="Returned"),"",M998/D998))</f>
        <v/>
      </c>
      <c r="O998" s="39">
        <f>IF(OR(A998="",B998=""),"",IFERROR(A998-INDEX('Stock'!$H$2:$H$1000,MATCH(B998,'Stock'!$A$2:$A$1000,0)),""))</f>
        <v/>
      </c>
      <c r="P998" s="41">
        <f>IF(G998="","",DATE(YEAR(G998),MONTH(G998),1))</f>
        <v/>
      </c>
    </row>
    <row r="999">
      <c r="A999" s="33" t="n"/>
      <c r="C999" s="38">
        <f>IF(B999="","",IFERROR(INDEX('Stock'!$C$2:$C$1000,MATCH(B999,'Stock'!$A$2:$A$1000,0)),""))</f>
        <v/>
      </c>
      <c r="D999" s="35" t="n"/>
      <c r="G999" s="33" t="n"/>
      <c r="H999" s="36">
        <f>IF(B999="","",IFERROR(INDEX('Stock'!$G$2:$G$1000,MATCH(B999,'Stock'!$A$2:$A$1000,0)),""))</f>
        <v/>
      </c>
      <c r="I999" s="36">
        <f>IF(A999="","",EmballageDefaut)</f>
        <v/>
      </c>
      <c r="J999" s="35" t="n"/>
      <c r="K999" s="36">
        <f>IF(OR(A999="",D999=""),"",IF(OR(F999="Cancelled",F999="Returned"),0,D999-N(H999)-N(I999)-N(J999)))</f>
        <v/>
      </c>
      <c r="L999" s="36">
        <f>IF(OR(A999="",D999=""),"",IF(OR(F999="Cancelled",F999="Returned"),0,D999*TauxTotal))</f>
        <v/>
      </c>
      <c r="M999" s="36">
        <f>IF(K999="","",K999-L999)</f>
        <v/>
      </c>
      <c r="N999" s="40">
        <f>IF(OR(K999="",N(D999)=0),"",IF(OR(F999="Cancelled",F999="Returned"),"",M999/D999))</f>
        <v/>
      </c>
      <c r="O999" s="39">
        <f>IF(OR(A999="",B999=""),"",IFERROR(A999-INDEX('Stock'!$H$2:$H$1000,MATCH(B999,'Stock'!$A$2:$A$1000,0)),""))</f>
        <v/>
      </c>
      <c r="P999" s="41">
        <f>IF(G999="","",DATE(YEAR(G999),MONTH(G999),1))</f>
        <v/>
      </c>
    </row>
    <row r="1000">
      <c r="A1000" s="33" t="n"/>
      <c r="C1000" s="38">
        <f>IF(B1000="","",IFERROR(INDEX('Stock'!$C$2:$C$1000,MATCH(B1000,'Stock'!$A$2:$A$1000,0)),""))</f>
        <v/>
      </c>
      <c r="D1000" s="35" t="n"/>
      <c r="G1000" s="33" t="n"/>
      <c r="H1000" s="36">
        <f>IF(B1000="","",IFERROR(INDEX('Stock'!$G$2:$G$1000,MATCH(B1000,'Stock'!$A$2:$A$1000,0)),""))</f>
        <v/>
      </c>
      <c r="I1000" s="36">
        <f>IF(A1000="","",EmballageDefaut)</f>
        <v/>
      </c>
      <c r="J1000" s="35" t="n"/>
      <c r="K1000" s="36">
        <f>IF(OR(A1000="",D1000=""),"",IF(OR(F1000="Cancelled",F1000="Returned"),0,D1000-N(H1000)-N(I1000)-N(J1000)))</f>
        <v/>
      </c>
      <c r="L1000" s="36">
        <f>IF(OR(A1000="",D1000=""),"",IF(OR(F1000="Cancelled",F1000="Returned"),0,D1000*TauxTotal))</f>
        <v/>
      </c>
      <c r="M1000" s="36">
        <f>IF(K1000="","",K1000-L1000)</f>
        <v/>
      </c>
      <c r="N1000" s="40">
        <f>IF(OR(K1000="",N(D1000)=0),"",IF(OR(F1000="Cancelled",F1000="Returned"),"",M1000/D1000))</f>
        <v/>
      </c>
      <c r="O1000" s="39">
        <f>IF(OR(A1000="",B1000=""),"",IFERROR(A1000-INDEX('Stock'!$H$2:$H$1000,MATCH(B1000,'Stock'!$A$2:$A$1000,0)),""))</f>
        <v/>
      </c>
      <c r="P1000" s="41">
        <f>IF(G1000="","",DATE(YEAR(G1000),MONTH(G1000),1))</f>
        <v/>
      </c>
    </row>
  </sheetData>
  <conditionalFormatting sqref="M2:M1000">
    <cfRule type="cellIs" priority="1" operator="lessThan" dxfId="2">
      <formula>0</formula>
    </cfRule>
  </conditionalFormatting>
  <conditionalFormatting sqref="A2:Q1000">
    <cfRule type="expression" priority="2" dxfId="3">
      <formula>OR($F2="Cancelled",$F2="Returned")</formula>
    </cfRule>
  </conditionalFormatting>
  <dataValidations count="1">
    <dataValidation sqref="F2:F1000" showDropDown="0" showInputMessage="0" showErrorMessage="0" allowBlank="1" type="list">
      <formula1>"To ship,Shipped,Completed,Cancelled,Returned"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2026-10-21T13:53:05Z</dcterms:created>
  <dcterms:modified xsi:type="dcterms:W3CDTF">2026-10-21T13:53:05Z</dcterms:modified>
</cp:coreProperties>
</file>